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/>
  <xr:revisionPtr revIDLastSave="0" documentId="13_ncr:1_{7B6C697A-1C3B-450E-9814-C928EC0D565A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2026 SUPP SHEET" sheetId="1" r:id="rId1"/>
    <sheet name="calculations" sheetId="2" state="hidden" r:id="rId2"/>
  </sheets>
  <definedNames>
    <definedName name="GroceryTotal">calculations!$L$4</definedName>
    <definedName name="_xlnm.Print_Titles" localSheetId="0">'2026 SUPP SHEET'!$3:$3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2" l="1" a="1"/>
  <c r="E6" i="2" s="1"/>
  <c r="L4" i="2"/>
  <c r="E7" i="2" l="1" a="1"/>
  <c r="E7" i="2" s="1"/>
  <c r="F7" i="2" s="1"/>
  <c r="G7" i="2" s="1"/>
  <c r="F6" i="2"/>
  <c r="G6" i="2" s="1"/>
  <c r="E8" i="2" l="1" a="1"/>
  <c r="E8" i="2" s="1"/>
  <c r="F8" i="2" s="1"/>
  <c r="G8" i="2" s="1"/>
  <c r="H8" i="2"/>
  <c r="I8" i="2" s="1"/>
  <c r="H9" i="2"/>
  <c r="I9" i="2" s="1"/>
  <c r="H7" i="2"/>
  <c r="I7" i="2" s="1"/>
  <c r="H6" i="2"/>
  <c r="I6" i="2" s="1"/>
  <c r="E9" i="2" l="1" a="1"/>
  <c r="E9" i="2" s="1"/>
  <c r="F9" i="2" s="1"/>
  <c r="G9" i="2" s="1"/>
  <c r="J7" i="2"/>
  <c r="M7" i="2" s="1"/>
  <c r="L7" i="2" s="1"/>
  <c r="K7" i="2"/>
  <c r="K9" i="2"/>
  <c r="J9" i="2"/>
  <c r="M9" i="2" s="1"/>
  <c r="L9" i="2" s="1"/>
  <c r="J8" i="2"/>
  <c r="M8" i="2" s="1"/>
  <c r="L8" i="2" s="1"/>
  <c r="K8" i="2"/>
  <c r="J6" i="2"/>
  <c r="M6" i="2" s="1"/>
  <c r="L6" i="2" s="1"/>
  <c r="K6" i="2"/>
  <c r="K3" i="2" s="1"/>
  <c r="L3" i="2" s="1"/>
  <c r="E10" i="2" l="1" a="1"/>
  <c r="E10" i="2" s="1"/>
  <c r="F10" i="2" s="1"/>
  <c r="G10" i="2" s="1"/>
  <c r="E11" i="2" l="1" a="1"/>
  <c r="E11" i="2" s="1"/>
  <c r="F11" i="2" s="1"/>
  <c r="G11" i="2" s="1"/>
  <c r="E12" i="2" l="1" a="1"/>
  <c r="E12" i="2" s="1"/>
  <c r="F12" i="2" s="1"/>
  <c r="G12" i="2" s="1"/>
  <c r="E13" i="2" l="1" a="1"/>
  <c r="E13" i="2" s="1"/>
  <c r="F13" i="2" s="1"/>
  <c r="G13" i="2" s="1"/>
  <c r="E14" i="2" l="1" a="1"/>
  <c r="E14" i="2" s="1"/>
  <c r="F14" i="2" s="1"/>
  <c r="G14" i="2" s="1"/>
  <c r="E15" i="2" l="1" a="1"/>
  <c r="E15" i="2" s="1"/>
  <c r="F15" i="2" s="1"/>
  <c r="G15" i="2" s="1"/>
  <c r="E16" i="2" l="1" a="1"/>
  <c r="E16" i="2" s="1"/>
  <c r="F16" i="2" s="1"/>
  <c r="G16" i="2" s="1"/>
  <c r="E17" i="2" l="1" a="1"/>
  <c r="E17" i="2" s="1"/>
  <c r="F17" i="2" s="1"/>
  <c r="G17" i="2" s="1"/>
  <c r="E18" i="2" l="1" a="1"/>
  <c r="E18" i="2" s="1"/>
  <c r="F18" i="2" s="1"/>
  <c r="G18" i="2" s="1"/>
  <c r="E19" i="2" l="1" a="1"/>
  <c r="E19" i="2" s="1"/>
  <c r="F19" i="2" s="1"/>
  <c r="G19" i="2" s="1"/>
  <c r="E20" i="2" l="1" a="1"/>
  <c r="E20" i="2" s="1"/>
  <c r="F20" i="2" s="1"/>
  <c r="G20" i="2" s="1"/>
  <c r="E21" i="2" l="1" a="1"/>
  <c r="E21" i="2" s="1"/>
  <c r="F21" i="2" s="1"/>
  <c r="G21" i="2" s="1"/>
</calcChain>
</file>

<file path=xl/sharedStrings.xml><?xml version="1.0" encoding="utf-8"?>
<sst xmlns="http://schemas.openxmlformats.org/spreadsheetml/2006/main" count="134" uniqueCount="128">
  <si>
    <t>***  Sheet to remain hidden ***</t>
  </si>
  <si>
    <t>OTHER TOTAL</t>
  </si>
  <si>
    <t>GROCERY TOTAL</t>
  </si>
  <si>
    <t xml:space="preserve"> </t>
  </si>
  <si>
    <t>LOT</t>
  </si>
  <si>
    <t>WGT</t>
  </si>
  <si>
    <t>EMA</t>
  </si>
  <si>
    <t>P8</t>
  </si>
  <si>
    <t>RIB</t>
  </si>
  <si>
    <t>SCR</t>
  </si>
  <si>
    <t>MOTILITY</t>
  </si>
  <si>
    <t>MORPH</t>
  </si>
  <si>
    <t>IMF</t>
  </si>
  <si>
    <t>LOT 1</t>
  </si>
  <si>
    <t>LOT 2</t>
  </si>
  <si>
    <t>LOT 3</t>
  </si>
  <si>
    <t>LOT 4</t>
  </si>
  <si>
    <t>LOT 5</t>
  </si>
  <si>
    <t>LOT 6</t>
  </si>
  <si>
    <t>LOT 7</t>
  </si>
  <si>
    <t>LOT 8</t>
  </si>
  <si>
    <t>LOT 10</t>
  </si>
  <si>
    <t>LOT 11</t>
  </si>
  <si>
    <t>LOT 12</t>
  </si>
  <si>
    <t>LOT 13</t>
  </si>
  <si>
    <t>LOT 14</t>
  </si>
  <si>
    <t>LOT 17</t>
  </si>
  <si>
    <t>LOT 18</t>
  </si>
  <si>
    <t>LOT 21</t>
  </si>
  <si>
    <t>LOT 22</t>
  </si>
  <si>
    <t>LOT 23</t>
  </si>
  <si>
    <t>LOT 24</t>
  </si>
  <si>
    <t>LOT 25</t>
  </si>
  <si>
    <t>LOT 26</t>
  </si>
  <si>
    <t>LOT 27</t>
  </si>
  <si>
    <t>LOT 28</t>
  </si>
  <si>
    <t>LOT 29</t>
  </si>
  <si>
    <t>LOT 30</t>
  </si>
  <si>
    <t>LOT 31</t>
  </si>
  <si>
    <t>LOT 32</t>
  </si>
  <si>
    <t>LOT 33</t>
  </si>
  <si>
    <t>LOT 34</t>
  </si>
  <si>
    <t>LOT 35</t>
  </si>
  <si>
    <t>LOT 36</t>
  </si>
  <si>
    <t>LOT 37</t>
  </si>
  <si>
    <t>LOT 38</t>
  </si>
  <si>
    <t>LOT 39</t>
  </si>
  <si>
    <t>LOT 40</t>
  </si>
  <si>
    <t>LOT 41</t>
  </si>
  <si>
    <t>LOT 42</t>
  </si>
  <si>
    <t>LOT 43</t>
  </si>
  <si>
    <t>LOT 49</t>
  </si>
  <si>
    <t>LOT 50</t>
  </si>
  <si>
    <t>LOT 51</t>
  </si>
  <si>
    <t>LOT 52</t>
  </si>
  <si>
    <t>LOT 53</t>
  </si>
  <si>
    <t>LOT 54</t>
  </si>
  <si>
    <t>LOT 55</t>
  </si>
  <si>
    <t>CARABAR ANGUS</t>
  </si>
  <si>
    <t>(BLACKALL)</t>
  </si>
  <si>
    <t>Number</t>
  </si>
  <si>
    <t>LOT 9</t>
  </si>
  <si>
    <t>2026 BULL SALE SUPPLEMENTARY SHEET</t>
  </si>
  <si>
    <t>V308</t>
  </si>
  <si>
    <t>V364</t>
  </si>
  <si>
    <t>V392</t>
  </si>
  <si>
    <t>V260</t>
  </si>
  <si>
    <t>V296</t>
  </si>
  <si>
    <t>V266</t>
  </si>
  <si>
    <t>V215</t>
  </si>
  <si>
    <t>V366</t>
  </si>
  <si>
    <t>V240</t>
  </si>
  <si>
    <t>V226</t>
  </si>
  <si>
    <t>V236</t>
  </si>
  <si>
    <t>V276</t>
  </si>
  <si>
    <t>V256</t>
  </si>
  <si>
    <t>V303</t>
  </si>
  <si>
    <t>V701</t>
  </si>
  <si>
    <t>LOT 15</t>
  </si>
  <si>
    <t>LOT 16</t>
  </si>
  <si>
    <t>V700</t>
  </si>
  <si>
    <t>V710</t>
  </si>
  <si>
    <t>V250</t>
  </si>
  <si>
    <t>LOT 19</t>
  </si>
  <si>
    <t>LOT 20</t>
  </si>
  <si>
    <t>W705</t>
  </si>
  <si>
    <t>V273</t>
  </si>
  <si>
    <t>V138</t>
  </si>
  <si>
    <t>V292</t>
  </si>
  <si>
    <t>V298</t>
  </si>
  <si>
    <t>V331</t>
  </si>
  <si>
    <t>V213</t>
  </si>
  <si>
    <t>V397</t>
  </si>
  <si>
    <t>V356</t>
  </si>
  <si>
    <t>V380</t>
  </si>
  <si>
    <t>V196</t>
  </si>
  <si>
    <t>V394</t>
  </si>
  <si>
    <t>V247</t>
  </si>
  <si>
    <t>V283</t>
  </si>
  <si>
    <t>V267</t>
  </si>
  <si>
    <t>V272</t>
  </si>
  <si>
    <t>V348</t>
  </si>
  <si>
    <t>V349</t>
  </si>
  <si>
    <t>V251</t>
  </si>
  <si>
    <t>V265</t>
  </si>
  <si>
    <t>V363</t>
  </si>
  <si>
    <t>V378</t>
  </si>
  <si>
    <t>V357</t>
  </si>
  <si>
    <t>V342</t>
  </si>
  <si>
    <t>V304</t>
  </si>
  <si>
    <t>LOT 44</t>
  </si>
  <si>
    <t>LOT 45</t>
  </si>
  <si>
    <t>LOT 46</t>
  </si>
  <si>
    <t>LOT 47</t>
  </si>
  <si>
    <t>LOT 48</t>
  </si>
  <si>
    <t>V269</t>
  </si>
  <si>
    <t>V347</t>
  </si>
  <si>
    <t>V263</t>
  </si>
  <si>
    <t>V339</t>
  </si>
  <si>
    <t>V255</t>
  </si>
  <si>
    <t>V239</t>
  </si>
  <si>
    <t>V332</t>
  </si>
  <si>
    <t>V190</t>
  </si>
  <si>
    <t>V124</t>
  </si>
  <si>
    <t>V245</t>
  </si>
  <si>
    <t>V317</t>
  </si>
  <si>
    <t>V278</t>
  </si>
  <si>
    <t>WITHDRAWN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</si>
</sst>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 &quot;₹&quot;\ * #,##0_ ;_ &quot;₹&quot;\ * \-#,##0_ ;_ &quot;₹&quot;\ * &quot;-&quot;_ ;_ @_ "/>
    <numFmt numFmtId="165" formatCode="_ * #,##0_ ;_ * \-#,##0_ ;_ * &quot;-&quot;_ ;_ @_ "/>
    <numFmt numFmtId="166" formatCode="_ &quot;₹&quot;\ * #,##0.00_ ;_ &quot;₹&quot;\ * \-#,##0.00_ ;_ &quot;₹&quot;\ * &quot;-&quot;??_ ;_ @_ "/>
    <numFmt numFmtId="167" formatCode="_ * #,##0.00_ ;_ * \-#,##0.00_ ;_ * &quot;-&quot;??_ ;_ @_ "/>
    <numFmt numFmtId="168" formatCode="&quot;$&quot;#,##0.00"/>
    <numFmt numFmtId="169" formatCode="&quot;$&quot;#,##0"/>
    <numFmt numFmtId="170" formatCode=";;;"/>
  </numFmts>
  <fonts count="28" x14ac:knownFonts="1">
    <font>
      <sz val="11"/>
      <color theme="3"/>
      <name val="Malgun Gothic"/>
      <family val="2"/>
      <scheme val="minor"/>
    </font>
    <font>
      <sz val="11"/>
      <color theme="1"/>
      <name val="Malgun Gothic"/>
      <family val="2"/>
      <scheme val="minor"/>
    </font>
    <font>
      <sz val="11"/>
      <color theme="1"/>
      <name val="Malgun Gothic"/>
      <family val="2"/>
      <scheme val="minor"/>
    </font>
    <font>
      <sz val="36"/>
      <color theme="8"/>
      <name val="Meiryo"/>
      <family val="2"/>
      <scheme val="major"/>
    </font>
    <font>
      <b/>
      <sz val="13"/>
      <color theme="3"/>
      <name val="Malgun Gothic"/>
      <family val="2"/>
      <scheme val="minor"/>
    </font>
    <font>
      <b/>
      <sz val="11"/>
      <color theme="3"/>
      <name val="Malgun Gothic"/>
      <family val="2"/>
      <scheme val="minor"/>
    </font>
    <font>
      <b/>
      <sz val="11"/>
      <color theme="1"/>
      <name val="Malgun Gothic"/>
      <family val="2"/>
      <scheme val="minor"/>
    </font>
    <font>
      <sz val="11"/>
      <color theme="3"/>
      <name val="Malgun Gothic"/>
      <family val="2"/>
      <scheme val="minor"/>
    </font>
    <font>
      <i/>
      <sz val="11"/>
      <color theme="1" tint="0.34998626667073579"/>
      <name val="Malgun Gothic"/>
      <family val="2"/>
      <scheme val="minor"/>
    </font>
    <font>
      <sz val="11"/>
      <color theme="8" tint="0.89992980742820516"/>
      <name val="Malgun Gothic"/>
      <family val="2"/>
      <scheme val="minor"/>
    </font>
    <font>
      <sz val="11"/>
      <color theme="3"/>
      <name val="Meiryo"/>
      <family val="2"/>
      <scheme val="major"/>
    </font>
    <font>
      <b/>
      <sz val="11"/>
      <color theme="3" tint="0.59999389629810485"/>
      <name val="Meiryo"/>
      <family val="2"/>
      <charset val="128"/>
      <scheme val="major"/>
    </font>
    <font>
      <sz val="18"/>
      <color theme="8"/>
      <name val="Malgun Gothic"/>
      <family val="2"/>
      <scheme val="minor"/>
    </font>
    <font>
      <b/>
      <sz val="18"/>
      <color theme="3" tint="9.9978637043366805E-2"/>
      <name val="Meiryo"/>
      <family val="2"/>
      <charset val="128"/>
      <scheme val="major"/>
    </font>
    <font>
      <sz val="18"/>
      <color theme="1"/>
      <name val="Malgun Gothic"/>
      <family val="2"/>
      <scheme val="minor"/>
    </font>
    <font>
      <sz val="10"/>
      <color theme="1"/>
      <name val="Malgun Gothic"/>
      <family val="2"/>
      <scheme val="minor"/>
    </font>
    <font>
      <sz val="10"/>
      <color theme="3"/>
      <name val="Malgun Gothic"/>
      <family val="2"/>
      <scheme val="minor"/>
    </font>
    <font>
      <b/>
      <sz val="10"/>
      <color theme="1"/>
      <name val="Meiryo"/>
      <family val="2"/>
      <charset val="128"/>
      <scheme val="major"/>
    </font>
    <font>
      <b/>
      <sz val="10"/>
      <color theme="3" tint="0.59999389629810485"/>
      <name val="Meiryo"/>
      <family val="2"/>
      <charset val="128"/>
      <scheme val="major"/>
    </font>
    <font>
      <b/>
      <sz val="10"/>
      <color theme="1"/>
      <name val="Malgun Gothic"/>
      <family val="2"/>
      <scheme val="minor"/>
    </font>
    <font>
      <b/>
      <sz val="16"/>
      <color theme="3"/>
      <name val="Malgun Gothic"/>
      <family val="2"/>
      <scheme val="minor"/>
    </font>
    <font>
      <sz val="8"/>
      <name val="Malgun Gothic"/>
      <family val="2"/>
      <scheme val="minor"/>
    </font>
    <font>
      <sz val="20"/>
      <color theme="3"/>
      <name val="Malgun Gothic"/>
      <family val="2"/>
      <scheme val="minor"/>
    </font>
    <font>
      <b/>
      <sz val="20"/>
      <color theme="3"/>
      <name val="Malgun Gothic"/>
      <family val="2"/>
      <scheme val="minor"/>
    </font>
    <font>
      <b/>
      <sz val="16"/>
      <color theme="4" tint="-0.249977111117893"/>
      <name val="Meiryo"/>
      <family val="2"/>
      <charset val="128"/>
      <scheme val="major"/>
    </font>
    <font>
      <sz val="16"/>
      <color theme="3"/>
      <name val="Malgun Gothic"/>
      <family val="2"/>
      <scheme val="minor"/>
    </font>
    <font>
      <sz val="10"/>
      <color theme="0"/>
      <name val="Malgun Gothic"/>
      <family val="2"/>
      <scheme val="minor"/>
    </font>
    <font>
      <sz val="10"/>
      <color rgb="FFFF0000"/>
      <name val="Malgun Gothic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/>
      <bottom style="medium">
        <color theme="4" tint="-0.499984740745262"/>
      </bottom>
      <diagonal/>
    </border>
    <border>
      <left/>
      <right/>
      <top/>
      <bottom style="thick">
        <color theme="4" tint="-0.499984740745262"/>
      </bottom>
      <diagonal/>
    </border>
    <border>
      <left/>
      <right/>
      <top style="thin">
        <color theme="4" tint="-0.499984740745262"/>
      </top>
      <bottom style="double">
        <color theme="4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 applyNumberFormat="0" applyFill="0" applyBorder="0" applyAlignment="0" applyProtection="0"/>
    <xf numFmtId="168" fontId="2" fillId="0" borderId="0" applyFont="0" applyFill="0" applyBorder="0" applyProtection="0">
      <alignment horizontal="right"/>
    </xf>
    <xf numFmtId="0" fontId="3" fillId="0" borderId="0" applyNumberFormat="0" applyFill="0" applyBorder="0" applyProtection="0"/>
    <xf numFmtId="0" fontId="10" fillId="0" borderId="0" applyNumberFormat="0" applyFill="0" applyBorder="0" applyAlignment="0" applyProtection="0"/>
    <xf numFmtId="0" fontId="5" fillId="0" borderId="0" applyNumberFormat="0" applyFill="0" applyBorder="0" applyProtection="0">
      <alignment horizontal="left"/>
    </xf>
    <xf numFmtId="0" fontId="7" fillId="3" borderId="0" applyNumberFormat="0" applyBorder="0" applyAlignment="0" applyProtection="0"/>
    <xf numFmtId="0" fontId="9" fillId="2" borderId="0" applyNumberFormat="0" applyBorder="0" applyAlignment="0" applyProtection="0"/>
    <xf numFmtId="0" fontId="7" fillId="0" borderId="0" applyNumberFormat="0" applyFill="0" applyBorder="0" applyProtection="0">
      <alignment horizontal="left" indent="1"/>
    </xf>
    <xf numFmtId="167" fontId="7" fillId="0" borderId="0" applyFill="0" applyBorder="0" applyAlignment="0" applyProtection="0"/>
    <xf numFmtId="165" fontId="7" fillId="0" borderId="0" applyFill="0" applyBorder="0" applyAlignment="0" applyProtection="0"/>
    <xf numFmtId="166" fontId="7" fillId="0" borderId="0" applyFill="0" applyBorder="0" applyAlignment="0" applyProtection="0"/>
    <xf numFmtId="164" fontId="7" fillId="0" borderId="0" applyFill="0" applyBorder="0" applyAlignment="0" applyProtection="0"/>
    <xf numFmtId="9" fontId="7" fillId="0" borderId="0" applyFill="0" applyBorder="0" applyAlignment="0" applyProtection="0"/>
    <xf numFmtId="0" fontId="4" fillId="0" borderId="3" applyNumberFormat="0" applyFill="0" applyAlignment="0" applyProtection="0"/>
    <xf numFmtId="0" fontId="5" fillId="0" borderId="2" applyNumberFormat="0" applyFill="0" applyAlignment="0" applyProtection="0"/>
    <xf numFmtId="0" fontId="7" fillId="5" borderId="1" applyNumberFormat="0" applyAlignment="0" applyProtection="0"/>
    <xf numFmtId="0" fontId="8" fillId="0" borderId="0" applyNumberFormat="0" applyFill="0" applyBorder="0" applyAlignment="0" applyProtection="0"/>
    <xf numFmtId="0" fontId="6" fillId="0" borderId="4" applyNumberFormat="0" applyFill="0" applyAlignment="0" applyProtection="0"/>
  </cellStyleXfs>
  <cellXfs count="51">
    <xf numFmtId="0" fontId="0" fillId="0" borderId="0" xfId="0"/>
    <xf numFmtId="168" fontId="0" fillId="0" borderId="0" xfId="1" applyFont="1">
      <alignment horizontal="right"/>
    </xf>
    <xf numFmtId="0" fontId="7" fillId="0" borderId="0" xfId="0" applyFont="1" applyFill="1"/>
    <xf numFmtId="0" fontId="7" fillId="0" borderId="0" xfId="5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5" applyFill="1"/>
    <xf numFmtId="0" fontId="7" fillId="0" borderId="0" xfId="5" applyFill="1" applyAlignment="1">
      <alignment horizontal="left"/>
    </xf>
    <xf numFmtId="0" fontId="11" fillId="0" borderId="0" xfId="0" applyFont="1" applyFill="1" applyAlignment="1">
      <alignment horizontal="left"/>
    </xf>
    <xf numFmtId="168" fontId="0" fillId="0" borderId="0" xfId="0" applyNumberFormat="1"/>
    <xf numFmtId="169" fontId="0" fillId="0" borderId="0" xfId="0" applyNumberFormat="1"/>
    <xf numFmtId="0" fontId="0" fillId="4" borderId="0" xfId="0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 indent="1"/>
    </xf>
    <xf numFmtId="0" fontId="7" fillId="0" borderId="0" xfId="5" applyNumberFormat="1" applyFill="1" applyAlignment="1">
      <alignment vertical="center"/>
    </xf>
    <xf numFmtId="0" fontId="7" fillId="0" borderId="0" xfId="5" applyFill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7" borderId="0" xfId="0" applyNumberFormat="1" applyFill="1" applyAlignment="1">
      <alignment horizontal="center" vertical="center"/>
    </xf>
    <xf numFmtId="0" fontId="0" fillId="7" borderId="0" xfId="0" applyNumberFormat="1" applyFill="1" applyAlignment="1">
      <alignment horizontal="left" vertical="center" indent="1"/>
    </xf>
    <xf numFmtId="0" fontId="12" fillId="0" borderId="0" xfId="2" applyFont="1" applyFill="1"/>
    <xf numFmtId="170" fontId="13" fillId="0" borderId="0" xfId="0" applyNumberFormat="1" applyFont="1" applyFill="1" applyAlignment="1">
      <alignment horizontal="left"/>
    </xf>
    <xf numFmtId="0" fontId="14" fillId="0" borderId="0" xfId="2" applyFont="1" applyFill="1" applyAlignment="1">
      <alignment horizontal="left"/>
    </xf>
    <xf numFmtId="0" fontId="7" fillId="0" borderId="0" xfId="5" applyFill="1" applyBorder="1" applyAlignment="1">
      <alignment horizontal="center"/>
    </xf>
    <xf numFmtId="0" fontId="7" fillId="0" borderId="0" xfId="5" applyFill="1" applyBorder="1" applyAlignment="1">
      <alignment horizontal="left"/>
    </xf>
    <xf numFmtId="1" fontId="15" fillId="0" borderId="5" xfId="0" applyNumberFormat="1" applyFont="1" applyFill="1" applyBorder="1" applyAlignment="1">
      <alignment horizontal="center" vertical="center"/>
    </xf>
    <xf numFmtId="0" fontId="15" fillId="0" borderId="5" xfId="4" applyFont="1" applyFill="1" applyBorder="1" applyAlignment="1">
      <alignment horizontal="center" vertical="center"/>
    </xf>
    <xf numFmtId="0" fontId="15" fillId="0" borderId="5" xfId="5" applyFont="1" applyFill="1" applyBorder="1" applyAlignment="1">
      <alignment horizontal="center" vertical="center"/>
    </xf>
    <xf numFmtId="0" fontId="15" fillId="0" borderId="5" xfId="1" applyNumberFormat="1" applyFont="1" applyFill="1" applyBorder="1" applyAlignment="1">
      <alignment horizontal="center" vertical="center"/>
    </xf>
    <xf numFmtId="0" fontId="15" fillId="0" borderId="5" xfId="1" applyNumberFormat="1" applyFont="1" applyFill="1" applyBorder="1" applyAlignment="1">
      <alignment horizontal="left" vertical="center" indent="1"/>
    </xf>
    <xf numFmtId="0" fontId="15" fillId="0" borderId="5" xfId="7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 indent="1"/>
    </xf>
    <xf numFmtId="0" fontId="16" fillId="0" borderId="0" xfId="0" applyFont="1" applyFill="1" applyAlignment="1">
      <alignment vertical="center"/>
    </xf>
    <xf numFmtId="0" fontId="15" fillId="0" borderId="5" xfId="0" applyNumberFormat="1" applyFont="1" applyFill="1" applyBorder="1" applyAlignment="1">
      <alignment horizontal="center" vertical="center"/>
    </xf>
    <xf numFmtId="170" fontId="17" fillId="0" borderId="0" xfId="0" applyNumberFormat="1" applyFont="1" applyFill="1" applyAlignment="1">
      <alignment horizontal="left" indent="1"/>
    </xf>
    <xf numFmtId="0" fontId="15" fillId="0" borderId="0" xfId="0" applyFont="1" applyFill="1" applyAlignment="1">
      <alignment horizontal="left" vertical="center" indent="1"/>
    </xf>
    <xf numFmtId="0" fontId="18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/>
    </xf>
    <xf numFmtId="0" fontId="15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0" fontId="7" fillId="0" borderId="0" xfId="6" applyFont="1" applyFill="1" applyAlignment="1">
      <alignment vertical="center"/>
    </xf>
    <xf numFmtId="0" fontId="7" fillId="6" borderId="0" xfId="6" applyFont="1" applyFill="1" applyAlignment="1">
      <alignment horizontal="center" vertical="center"/>
    </xf>
    <xf numFmtId="0" fontId="22" fillId="6" borderId="0" xfId="6" applyFont="1" applyFill="1" applyAlignment="1">
      <alignment horizontal="center" vertical="center"/>
    </xf>
    <xf numFmtId="0" fontId="23" fillId="6" borderId="0" xfId="6" applyFont="1" applyFill="1" applyAlignment="1">
      <alignment horizontal="center" vertical="center"/>
    </xf>
    <xf numFmtId="0" fontId="20" fillId="6" borderId="0" xfId="6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4" fillId="3" borderId="0" xfId="5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5" xfId="5" applyFont="1" applyFill="1" applyBorder="1" applyAlignment="1">
      <alignment horizontal="center" vertical="center"/>
    </xf>
    <xf numFmtId="49" fontId="15" fillId="0" borderId="5" xfId="5" applyNumberFormat="1" applyFont="1" applyFill="1" applyBorder="1" applyAlignment="1">
      <alignment vertical="center" shrinkToFit="1"/>
    </xf>
    <xf numFmtId="49" fontId="27" fillId="0" borderId="5" xfId="5" applyNumberFormat="1" applyFont="1" applyFill="1" applyBorder="1" applyAlignment="1">
      <alignment vertical="center" shrinkToFit="1"/>
    </xf>
    <xf numFmtId="0" fontId="27" fillId="0" borderId="5" xfId="5" applyFont="1" applyFill="1" applyBorder="1" applyAlignment="1">
      <alignment horizontal="center" vertical="center" shrinkToFit="1"/>
    </xf>
  </cellXfs>
  <cellStyles count="18">
    <cellStyle name="Comma" xfId="8" builtinId="3" customBuiltin="1"/>
    <cellStyle name="Comma [0]" xfId="9" builtinId="6" customBuiltin="1"/>
    <cellStyle name="Currency" xfId="10" builtinId="4" customBuiltin="1"/>
    <cellStyle name="Currency [0]" xfId="11" builtinId="7" customBuiltin="1"/>
    <cellStyle name="Currency Custom" xfId="1" xr:uid="{00000000-0005-0000-0000-000004000000}"/>
    <cellStyle name="Explanatory Text" xfId="16" builtinId="53" customBuiltin="1"/>
    <cellStyle name="Heading 1" xfId="2" builtinId="16" customBuiltin="1"/>
    <cellStyle name="Heading 2" xfId="13" builtinId="17" customBuiltin="1"/>
    <cellStyle name="Heading 3" xfId="14" builtinId="18" customBuiltin="1"/>
    <cellStyle name="Indent" xfId="7" xr:uid="{00000000-0005-0000-0000-000009000000}"/>
    <cellStyle name="Item" xfId="4" xr:uid="{00000000-0005-0000-0000-00000A000000}"/>
    <cellStyle name="Normal" xfId="0" builtinId="0" customBuiltin="1"/>
    <cellStyle name="Note" xfId="15" builtinId="10" customBuiltin="1"/>
    <cellStyle name="Percent" xfId="12" builtinId="5" customBuiltin="1"/>
    <cellStyle name="Purple Background" xfId="6" xr:uid="{00000000-0005-0000-0000-00000E000000}"/>
    <cellStyle name="Table Headers" xfId="3" xr:uid="{00000000-0005-0000-0000-00000F000000}"/>
    <cellStyle name="Total" xfId="17" builtinId="25" customBuiltin="1"/>
    <cellStyle name="White Background" xfId="5" xr:uid="{00000000-0005-0000-0000-000011000000}"/>
  </cellStyles>
  <dxfs count="15">
    <dxf>
      <font>
        <strike val="0"/>
        <outline val="0"/>
        <shadow val="0"/>
        <u val="none"/>
        <vertAlign val="baseline"/>
        <sz val="10"/>
        <color theme="1"/>
        <name val="Malgun Gothic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Malgun Gothic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algun Gothic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Malgun Gothic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Malgun Gothic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Malgun Gothic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Malgun Gothic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Malgun Gothic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Malgun Gothic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Malgun Gothic"/>
        <family val="2"/>
        <scheme val="minor"/>
      </font>
      <numFmt numFmtId="171" formatCode="&quot; Done&quot;;&quot;&quot;;&quot;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Malgun Gothic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Malgun Gothic"/>
        <family val="2"/>
        <scheme val="minor"/>
      </font>
      <fill>
        <patternFill patternType="solid">
          <fgColor indexed="64"/>
          <bgColor rgb="FFFFFF00"/>
        </patternFill>
      </fill>
      <alignment horizontal="left" vertical="center" textRotation="0" wrapText="0" indent="1" justifyLastLine="0" shrinkToFit="0" readingOrder="0"/>
    </dxf>
    <dxf>
      <fill>
        <patternFill>
          <fgColor theme="0" tint="-4.9989318521683403E-2"/>
          <bgColor theme="0" tint="-4.9989318521683403E-2"/>
        </patternFill>
      </fill>
    </dxf>
    <dxf>
      <font>
        <b/>
        <i val="0"/>
        <color theme="1"/>
      </font>
      <fill>
        <patternFill>
          <fgColor theme="4" tint="0.79998168889431442"/>
          <bgColor theme="4" tint="0.79998168889431442"/>
        </patternFill>
      </fill>
      <border>
        <left/>
        <right/>
        <top/>
        <bottom style="thin">
          <color theme="4"/>
        </bottom>
        <vertical style="thin">
          <color theme="4"/>
        </vertical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Grocery List" defaultPivotStyle="PivotStyleLight8">
    <tableStyle name="Grocery List" pivot="0" count="3" xr9:uid="{00000000-0011-0000-FFFF-FFFF00000000}">
      <tableStyleElement type="wholeTable" dxfId="14"/>
      <tableStyleElement type="headerRow" dxfId="13"/>
      <tableStyleElement type="firstRow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ist" displayName="List" ref="B3:K58" totalsRowShown="0" headerRowDxfId="11" dataDxfId="10" headerRowCellStyle="Normal" dataCellStyle="White Background">
  <autoFilter ref="B3:K5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00000000-0010-0000-0000-000001000000}" name="LOT" dataDxfId="9" dataCellStyle="Normal"/>
    <tableColumn id="2" xr3:uid="{00000000-0010-0000-0000-000002000000}" name="Number" dataDxfId="8" dataCellStyle="Item"/>
    <tableColumn id="9" xr3:uid="{00000000-0010-0000-0000-000009000000}" name="WGT" dataDxfId="7" dataCellStyle="White Background"/>
    <tableColumn id="3" xr3:uid="{00000000-0010-0000-0000-000003000000}" name="EMA" dataDxfId="6" dataCellStyle="White Background"/>
    <tableColumn id="4" xr3:uid="{00000000-0010-0000-0000-000004000000}" name="P8" dataDxfId="5" dataCellStyle="White Background"/>
    <tableColumn id="8" xr3:uid="{00000000-0010-0000-0000-000008000000}" name="RIB" dataDxfId="4" dataCellStyle="White Background"/>
    <tableColumn id="5" xr3:uid="{00000000-0010-0000-0000-000005000000}" name="IMF" dataDxfId="3" dataCellStyle="Currency Custom"/>
    <tableColumn id="11" xr3:uid="{7600C46C-0E77-4E31-AC34-C3B65305EBCF}" name="SCR" dataDxfId="2" dataCellStyle="Currency Custom"/>
    <tableColumn id="7" xr3:uid="{00000000-0010-0000-0000-000007000000}" name="MOTILITY" dataDxfId="1" dataCellStyle="Indent"/>
    <tableColumn id="10" xr3:uid="{26ED965C-E9DB-4CA6-A79F-FC8F76230F3D}" name="MORPH" dataDxfId="0" dataCellStyle="White Background"/>
  </tableColumns>
  <tableStyleInfo name="Grocery List" showFirstColumn="0" showLastColumn="0" showRowStripes="1" showColumnStripes="0"/>
  <extLst>
    <ext xmlns:x14="http://schemas.microsoft.com/office/spreadsheetml/2009/9/main" uri="{504A1905-F514-4f6f-8877-14C23A59335A}">
      <x14:table altTextSummary="Enter Item, Store type, Category, Quantity, Unit, Unit Price, and Comment in this table. Total is automatically calculated"/>
    </ext>
  </extLst>
</table>
</file>

<file path=xl/theme/theme1.xml><?xml version="1.0" encoding="utf-8"?>
<a:theme xmlns:a="http://schemas.openxmlformats.org/drawingml/2006/main" name="Office Theme">
  <a:themeElements>
    <a:clrScheme name="TM03427477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F6792A"/>
      </a:accent1>
      <a:accent2>
        <a:srgbClr val="F3E23B"/>
      </a:accent2>
      <a:accent3>
        <a:srgbClr val="C6265D"/>
      </a:accent3>
      <a:accent4>
        <a:srgbClr val="1D6759"/>
      </a:accent4>
      <a:accent5>
        <a:srgbClr val="E33A2C"/>
      </a:accent5>
      <a:accent6>
        <a:srgbClr val="F5ECD3"/>
      </a:accent6>
      <a:hlink>
        <a:srgbClr val="467886"/>
      </a:hlink>
      <a:folHlink>
        <a:srgbClr val="96607D"/>
      </a:folHlink>
    </a:clrScheme>
    <a:fontScheme name="Custom 42">
      <a:majorFont>
        <a:latin typeface="Meiryo"/>
        <a:ea typeface=""/>
        <a:cs typeface=""/>
      </a:majorFont>
      <a:minorFont>
        <a:latin typeface="Malgun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fitToPage="1"/>
  </sheetPr>
  <dimension ref="A1:M70"/>
  <sheetViews>
    <sheetView showGridLines="0" tabSelected="1" showWhiteSpace="0" view="pageLayout" topLeftCell="B17" zoomScaleNormal="100" workbookViewId="0">
      <selection activeCell="H58" sqref="H58"/>
    </sheetView>
  </sheetViews>
  <sheetFormatPr defaultColWidth="8.5" defaultRowHeight="21" customHeight="1" x14ac:dyDescent="0.35"/>
  <cols>
    <col min="1" max="1" width="3" style="5" customWidth="1"/>
    <col min="2" max="4" width="9.25" style="14" customWidth="1"/>
    <col min="5" max="5" width="9.375" style="14" customWidth="1"/>
    <col min="6" max="8" width="9.25" style="14" customWidth="1"/>
    <col min="9" max="9" width="9.25" style="6" customWidth="1"/>
    <col min="10" max="11" width="9.25" style="14" customWidth="1"/>
    <col min="12" max="12" width="0.125" style="7" customWidth="1"/>
    <col min="13" max="13" width="3.125" style="11" customWidth="1"/>
    <col min="14" max="14" width="3.125" style="2" customWidth="1"/>
    <col min="15" max="16384" width="8.5" style="2"/>
  </cols>
  <sheetData>
    <row r="1" spans="1:13" s="4" customFormat="1" ht="21.6" customHeight="1" x14ac:dyDescent="0.3">
      <c r="A1" s="39"/>
      <c r="B1" s="40"/>
      <c r="C1" s="40"/>
      <c r="D1" s="41"/>
      <c r="E1" s="42"/>
      <c r="F1" s="42" t="s">
        <v>58</v>
      </c>
      <c r="G1" s="42"/>
      <c r="H1" s="41"/>
      <c r="I1" s="43" t="s">
        <v>59</v>
      </c>
      <c r="J1" s="40"/>
      <c r="K1" s="40"/>
      <c r="L1" s="44"/>
    </row>
    <row r="2" spans="1:13" s="18" customFormat="1" ht="17.100000000000001" customHeight="1" x14ac:dyDescent="0.6">
      <c r="B2" s="45" t="s">
        <v>62</v>
      </c>
      <c r="C2" s="46"/>
      <c r="D2" s="46"/>
      <c r="E2" s="46"/>
      <c r="F2" s="46"/>
      <c r="G2" s="46"/>
      <c r="H2" s="46"/>
      <c r="I2" s="46"/>
      <c r="J2" s="46"/>
      <c r="K2" s="46"/>
      <c r="L2" s="19"/>
      <c r="M2" s="20"/>
    </row>
    <row r="3" spans="1:13" s="4" customFormat="1" ht="15" customHeight="1" x14ac:dyDescent="0.3">
      <c r="A3" s="3"/>
      <c r="B3" s="15" t="s">
        <v>4</v>
      </c>
      <c r="C3" s="15" t="s">
        <v>60</v>
      </c>
      <c r="D3" s="15" t="s">
        <v>5</v>
      </c>
      <c r="E3" s="15" t="s">
        <v>6</v>
      </c>
      <c r="F3" s="15" t="s">
        <v>7</v>
      </c>
      <c r="G3" s="15" t="s">
        <v>8</v>
      </c>
      <c r="H3" s="16" t="s">
        <v>12</v>
      </c>
      <c r="I3" s="17" t="s">
        <v>9</v>
      </c>
      <c r="J3" s="15" t="s">
        <v>10</v>
      </c>
      <c r="K3" s="15" t="s">
        <v>11</v>
      </c>
      <c r="L3" s="12"/>
    </row>
    <row r="4" spans="1:13" s="4" customFormat="1" ht="14.45" customHeight="1" x14ac:dyDescent="0.3">
      <c r="A4" s="3"/>
      <c r="B4" s="23" t="s">
        <v>13</v>
      </c>
      <c r="C4" s="24" t="s">
        <v>63</v>
      </c>
      <c r="D4" s="25">
        <v>702</v>
      </c>
      <c r="E4" s="25">
        <v>115</v>
      </c>
      <c r="F4" s="25">
        <v>10</v>
      </c>
      <c r="G4" s="25">
        <v>7</v>
      </c>
      <c r="H4" s="26">
        <v>5.4</v>
      </c>
      <c r="I4" s="27">
        <v>43</v>
      </c>
      <c r="J4" s="28">
        <v>80</v>
      </c>
      <c r="K4" s="25">
        <v>78</v>
      </c>
      <c r="L4" s="29"/>
      <c r="M4" s="30"/>
    </row>
    <row r="5" spans="1:13" s="4" customFormat="1" ht="14.45" customHeight="1" x14ac:dyDescent="0.35">
      <c r="A5" s="13"/>
      <c r="B5" s="31" t="s">
        <v>14</v>
      </c>
      <c r="C5" s="24" t="s">
        <v>64</v>
      </c>
      <c r="D5" s="25">
        <v>674</v>
      </c>
      <c r="E5" s="25">
        <v>121</v>
      </c>
      <c r="F5" s="25">
        <v>10</v>
      </c>
      <c r="G5" s="25">
        <v>8</v>
      </c>
      <c r="H5" s="26">
        <v>6.7</v>
      </c>
      <c r="I5" s="27">
        <v>41</v>
      </c>
      <c r="J5" s="28">
        <v>60</v>
      </c>
      <c r="K5" s="25">
        <v>73</v>
      </c>
      <c r="L5" s="32"/>
      <c r="M5" s="33"/>
    </row>
    <row r="6" spans="1:13" s="4" customFormat="1" ht="14.45" customHeight="1" x14ac:dyDescent="0.3">
      <c r="A6" s="13"/>
      <c r="B6" s="31" t="s">
        <v>15</v>
      </c>
      <c r="C6" s="24" t="s">
        <v>65</v>
      </c>
      <c r="D6" s="25">
        <v>680</v>
      </c>
      <c r="E6" s="25">
        <v>117</v>
      </c>
      <c r="F6" s="25">
        <v>10</v>
      </c>
      <c r="G6" s="25">
        <v>7</v>
      </c>
      <c r="H6" s="26">
        <v>6.3</v>
      </c>
      <c r="I6" s="27">
        <v>43</v>
      </c>
      <c r="J6" s="28">
        <v>90</v>
      </c>
      <c r="K6" s="25">
        <v>79</v>
      </c>
      <c r="L6" s="33"/>
      <c r="M6" s="30"/>
    </row>
    <row r="7" spans="1:13" s="4" customFormat="1" ht="14.45" customHeight="1" x14ac:dyDescent="0.3">
      <c r="A7" s="13"/>
      <c r="B7" s="31" t="s">
        <v>16</v>
      </c>
      <c r="C7" s="24" t="s">
        <v>66</v>
      </c>
      <c r="D7" s="25">
        <v>710</v>
      </c>
      <c r="E7" s="25">
        <v>115</v>
      </c>
      <c r="F7" s="25">
        <v>8</v>
      </c>
      <c r="G7" s="25">
        <v>6</v>
      </c>
      <c r="H7" s="26">
        <v>6.3</v>
      </c>
      <c r="I7" s="27">
        <v>39</v>
      </c>
      <c r="J7" s="28">
        <v>60</v>
      </c>
      <c r="K7" s="25">
        <v>75</v>
      </c>
      <c r="L7" s="33"/>
      <c r="M7" s="30"/>
    </row>
    <row r="8" spans="1:13" s="4" customFormat="1" ht="14.45" customHeight="1" x14ac:dyDescent="0.35">
      <c r="A8" s="13"/>
      <c r="B8" s="31" t="s">
        <v>17</v>
      </c>
      <c r="C8" s="24" t="s">
        <v>67</v>
      </c>
      <c r="D8" s="25">
        <v>652</v>
      </c>
      <c r="E8" s="25">
        <v>113</v>
      </c>
      <c r="F8" s="25">
        <v>9</v>
      </c>
      <c r="G8" s="25">
        <v>7</v>
      </c>
      <c r="H8" s="26">
        <v>7.2</v>
      </c>
      <c r="I8" s="27">
        <v>43</v>
      </c>
      <c r="J8" s="28">
        <v>60</v>
      </c>
      <c r="K8" s="25">
        <v>77</v>
      </c>
      <c r="L8" s="32"/>
      <c r="M8" s="33"/>
    </row>
    <row r="9" spans="1:13" s="4" customFormat="1" ht="14.45" customHeight="1" x14ac:dyDescent="0.3">
      <c r="A9" s="13"/>
      <c r="B9" s="31" t="s">
        <v>18</v>
      </c>
      <c r="C9" s="24" t="s">
        <v>68</v>
      </c>
      <c r="D9" s="25">
        <v>664</v>
      </c>
      <c r="E9" s="25">
        <v>117</v>
      </c>
      <c r="F9" s="25">
        <v>9</v>
      </c>
      <c r="G9" s="25">
        <v>6</v>
      </c>
      <c r="H9" s="26">
        <v>6.5</v>
      </c>
      <c r="I9" s="27">
        <v>35</v>
      </c>
      <c r="J9" s="28">
        <v>75</v>
      </c>
      <c r="K9" s="25">
        <v>82</v>
      </c>
      <c r="L9" s="33"/>
      <c r="M9" s="30"/>
    </row>
    <row r="10" spans="1:13" s="4" customFormat="1" ht="14.45" customHeight="1" x14ac:dyDescent="0.3">
      <c r="A10" s="13"/>
      <c r="B10" s="31" t="s">
        <v>19</v>
      </c>
      <c r="C10" s="24" t="s">
        <v>69</v>
      </c>
      <c r="D10" s="25">
        <v>700</v>
      </c>
      <c r="E10" s="25">
        <v>120</v>
      </c>
      <c r="F10" s="25">
        <v>11</v>
      </c>
      <c r="G10" s="25">
        <v>7</v>
      </c>
      <c r="H10" s="26">
        <v>6.3</v>
      </c>
      <c r="I10" s="27">
        <v>35</v>
      </c>
      <c r="J10" s="28">
        <v>80</v>
      </c>
      <c r="K10" s="25">
        <v>73</v>
      </c>
      <c r="L10" s="33"/>
      <c r="M10" s="30"/>
    </row>
    <row r="11" spans="1:13" s="4" customFormat="1" ht="14.45" customHeight="1" x14ac:dyDescent="0.35">
      <c r="A11" s="13"/>
      <c r="B11" s="31" t="s">
        <v>20</v>
      </c>
      <c r="C11" s="24" t="s">
        <v>70</v>
      </c>
      <c r="D11" s="25">
        <v>640</v>
      </c>
      <c r="E11" s="25">
        <v>107</v>
      </c>
      <c r="F11" s="25">
        <v>8</v>
      </c>
      <c r="G11" s="25">
        <v>5</v>
      </c>
      <c r="H11" s="26">
        <v>5.3</v>
      </c>
      <c r="I11" s="27">
        <v>36</v>
      </c>
      <c r="J11" s="28">
        <v>85</v>
      </c>
      <c r="K11" s="25">
        <v>74</v>
      </c>
      <c r="L11" s="32"/>
      <c r="M11" s="33"/>
    </row>
    <row r="12" spans="1:13" s="4" customFormat="1" ht="14.45" customHeight="1" x14ac:dyDescent="0.3">
      <c r="A12" s="13"/>
      <c r="B12" s="31" t="s">
        <v>61</v>
      </c>
      <c r="C12" s="24" t="s">
        <v>71</v>
      </c>
      <c r="D12" s="25">
        <v>654</v>
      </c>
      <c r="E12" s="25">
        <v>116</v>
      </c>
      <c r="F12" s="25">
        <v>8</v>
      </c>
      <c r="G12" s="25">
        <v>5</v>
      </c>
      <c r="H12" s="26">
        <v>6.5</v>
      </c>
      <c r="I12" s="27">
        <v>35</v>
      </c>
      <c r="J12" s="28">
        <v>70</v>
      </c>
      <c r="K12" s="25">
        <v>82</v>
      </c>
      <c r="L12" s="33"/>
      <c r="M12" s="30"/>
    </row>
    <row r="13" spans="1:13" s="4" customFormat="1" ht="14.45" customHeight="1" x14ac:dyDescent="0.3">
      <c r="A13" s="13"/>
      <c r="B13" s="31" t="s">
        <v>21</v>
      </c>
      <c r="C13" s="24" t="s">
        <v>72</v>
      </c>
      <c r="D13" s="25">
        <v>672</v>
      </c>
      <c r="E13" s="25">
        <v>111</v>
      </c>
      <c r="F13" s="25">
        <v>11</v>
      </c>
      <c r="G13" s="25">
        <v>10</v>
      </c>
      <c r="H13" s="26">
        <v>6.2</v>
      </c>
      <c r="I13" s="27">
        <v>41</v>
      </c>
      <c r="J13" s="28">
        <v>80</v>
      </c>
      <c r="K13" s="25">
        <v>65</v>
      </c>
      <c r="L13" s="33"/>
      <c r="M13" s="30"/>
    </row>
    <row r="14" spans="1:13" s="4" customFormat="1" ht="15" customHeight="1" x14ac:dyDescent="0.4">
      <c r="A14" s="13"/>
      <c r="B14" s="31" t="s">
        <v>22</v>
      </c>
      <c r="C14" s="24" t="s">
        <v>73</v>
      </c>
      <c r="D14" s="25">
        <v>662</v>
      </c>
      <c r="E14" s="25">
        <v>108</v>
      </c>
      <c r="F14" s="25">
        <v>8</v>
      </c>
      <c r="G14" s="25">
        <v>5</v>
      </c>
      <c r="H14" s="26">
        <v>7.2</v>
      </c>
      <c r="I14" s="27">
        <v>36</v>
      </c>
      <c r="J14" s="28">
        <v>75</v>
      </c>
      <c r="K14" s="25">
        <v>61</v>
      </c>
      <c r="L14" s="32"/>
      <c r="M14" s="33"/>
    </row>
    <row r="15" spans="1:13" s="4" customFormat="1" ht="15.95" customHeight="1" x14ac:dyDescent="0.3">
      <c r="A15" s="13"/>
      <c r="B15" s="31" t="s">
        <v>23</v>
      </c>
      <c r="C15" s="24" t="s">
        <v>74</v>
      </c>
      <c r="D15" s="49" t="s">
        <v>127</v>
      </c>
      <c r="E15" s="48"/>
      <c r="F15" s="25"/>
      <c r="G15" s="25"/>
      <c r="H15" s="26"/>
      <c r="I15" s="27"/>
      <c r="J15" s="28"/>
      <c r="K15" s="47"/>
      <c r="L15" s="33"/>
      <c r="M15" s="30"/>
    </row>
    <row r="16" spans="1:13" s="4" customFormat="1" ht="15" customHeight="1" x14ac:dyDescent="0.3">
      <c r="A16" s="13"/>
      <c r="B16" s="31" t="s">
        <v>24</v>
      </c>
      <c r="C16" s="24" t="s">
        <v>75</v>
      </c>
      <c r="D16" s="25">
        <v>678</v>
      </c>
      <c r="E16" s="25">
        <v>112</v>
      </c>
      <c r="F16" s="25">
        <v>7</v>
      </c>
      <c r="G16" s="25">
        <v>5</v>
      </c>
      <c r="H16" s="26">
        <v>7.1</v>
      </c>
      <c r="I16" s="27">
        <v>38</v>
      </c>
      <c r="J16" s="28">
        <v>90</v>
      </c>
      <c r="K16" s="25">
        <v>77</v>
      </c>
      <c r="L16" s="33"/>
      <c r="M16" s="30"/>
    </row>
    <row r="17" spans="1:13" s="4" customFormat="1" ht="16.5" customHeight="1" x14ac:dyDescent="0.35">
      <c r="A17" s="13"/>
      <c r="B17" s="31" t="s">
        <v>25</v>
      </c>
      <c r="C17" s="24" t="s">
        <v>76</v>
      </c>
      <c r="D17" s="25">
        <v>634</v>
      </c>
      <c r="E17" s="25">
        <v>110</v>
      </c>
      <c r="F17" s="25">
        <v>7</v>
      </c>
      <c r="G17" s="25">
        <v>5</v>
      </c>
      <c r="H17" s="26">
        <v>6.5</v>
      </c>
      <c r="I17" s="27">
        <v>40</v>
      </c>
      <c r="J17" s="28">
        <v>80</v>
      </c>
      <c r="K17" s="25">
        <v>75</v>
      </c>
      <c r="L17" s="32"/>
      <c r="M17" s="33"/>
    </row>
    <row r="18" spans="1:13" s="4" customFormat="1" ht="15" customHeight="1" x14ac:dyDescent="0.3">
      <c r="A18" s="13"/>
      <c r="B18" s="31" t="s">
        <v>78</v>
      </c>
      <c r="C18" s="24" t="s">
        <v>77</v>
      </c>
      <c r="D18" s="25">
        <v>784</v>
      </c>
      <c r="E18" s="25">
        <v>127</v>
      </c>
      <c r="F18" s="25">
        <v>9</v>
      </c>
      <c r="G18" s="25">
        <v>7</v>
      </c>
      <c r="H18" s="26">
        <v>5.8</v>
      </c>
      <c r="I18" s="27">
        <v>40</v>
      </c>
      <c r="J18" s="28">
        <v>60</v>
      </c>
      <c r="K18" s="25">
        <v>73</v>
      </c>
      <c r="L18" s="29"/>
      <c r="M18" s="30"/>
    </row>
    <row r="19" spans="1:13" s="4" customFormat="1" ht="15" customHeight="1" x14ac:dyDescent="0.3">
      <c r="A19" s="13"/>
      <c r="B19" s="31" t="s">
        <v>79</v>
      </c>
      <c r="C19" s="24" t="s">
        <v>80</v>
      </c>
      <c r="D19" s="25">
        <v>820</v>
      </c>
      <c r="E19" s="25">
        <v>127</v>
      </c>
      <c r="F19" s="25">
        <v>9</v>
      </c>
      <c r="G19" s="25">
        <v>7</v>
      </c>
      <c r="H19" s="26">
        <v>5.8</v>
      </c>
      <c r="I19" s="27">
        <v>38</v>
      </c>
      <c r="J19" s="28">
        <v>75</v>
      </c>
      <c r="K19" s="25">
        <v>71</v>
      </c>
      <c r="L19" s="29"/>
      <c r="M19" s="30"/>
    </row>
    <row r="20" spans="1:13" s="4" customFormat="1" ht="15" customHeight="1" x14ac:dyDescent="0.3">
      <c r="A20" s="13"/>
      <c r="B20" s="31" t="s">
        <v>26</v>
      </c>
      <c r="C20" s="24" t="s">
        <v>81</v>
      </c>
      <c r="D20" s="25">
        <v>802</v>
      </c>
      <c r="E20" s="25">
        <v>130</v>
      </c>
      <c r="F20" s="25">
        <v>12</v>
      </c>
      <c r="G20" s="25">
        <v>9</v>
      </c>
      <c r="H20" s="26">
        <v>6.3</v>
      </c>
      <c r="I20" s="27">
        <v>40</v>
      </c>
      <c r="J20" s="28">
        <v>70</v>
      </c>
      <c r="K20" s="25">
        <v>83</v>
      </c>
      <c r="L20" s="34"/>
      <c r="M20" s="35"/>
    </row>
    <row r="21" spans="1:13" s="4" customFormat="1" ht="15" customHeight="1" x14ac:dyDescent="0.3">
      <c r="A21" s="13"/>
      <c r="B21" s="31" t="s">
        <v>27</v>
      </c>
      <c r="C21" s="24" t="s">
        <v>82</v>
      </c>
      <c r="D21" s="25">
        <v>804</v>
      </c>
      <c r="E21" s="25">
        <v>130</v>
      </c>
      <c r="F21" s="25">
        <v>8</v>
      </c>
      <c r="G21" s="25">
        <v>6</v>
      </c>
      <c r="H21" s="26">
        <v>4.8</v>
      </c>
      <c r="I21" s="27">
        <v>39</v>
      </c>
      <c r="J21" s="28">
        <v>95</v>
      </c>
      <c r="K21" s="25">
        <v>61</v>
      </c>
      <c r="L21" s="34"/>
      <c r="M21" s="35"/>
    </row>
    <row r="22" spans="1:13" s="4" customFormat="1" ht="15" customHeight="1" x14ac:dyDescent="0.3">
      <c r="A22" s="13"/>
      <c r="B22" s="31" t="s">
        <v>83</v>
      </c>
      <c r="C22" s="24" t="s">
        <v>85</v>
      </c>
      <c r="D22" s="25">
        <v>704</v>
      </c>
      <c r="E22" s="25">
        <v>111</v>
      </c>
      <c r="F22" s="25">
        <v>8</v>
      </c>
      <c r="G22" s="25">
        <v>6</v>
      </c>
      <c r="H22" s="26">
        <v>4.8</v>
      </c>
      <c r="I22" s="27">
        <v>36</v>
      </c>
      <c r="J22" s="28">
        <v>70</v>
      </c>
      <c r="K22" s="25">
        <v>64</v>
      </c>
      <c r="L22" s="34"/>
      <c r="M22" s="35"/>
    </row>
    <row r="23" spans="1:13" s="4" customFormat="1" ht="14.45" customHeight="1" x14ac:dyDescent="0.3">
      <c r="A23" s="13"/>
      <c r="B23" s="31" t="s">
        <v>84</v>
      </c>
      <c r="C23" s="24" t="s">
        <v>86</v>
      </c>
      <c r="D23" s="25">
        <v>710</v>
      </c>
      <c r="E23" s="25">
        <v>108</v>
      </c>
      <c r="F23" s="25">
        <v>11</v>
      </c>
      <c r="G23" s="25">
        <v>8</v>
      </c>
      <c r="H23" s="26">
        <v>6.4</v>
      </c>
      <c r="I23" s="27">
        <v>37</v>
      </c>
      <c r="J23" s="28">
        <v>70</v>
      </c>
      <c r="K23" s="25">
        <v>81</v>
      </c>
      <c r="L23" s="34"/>
      <c r="M23" s="35"/>
    </row>
    <row r="24" spans="1:13" s="4" customFormat="1" ht="14.45" customHeight="1" x14ac:dyDescent="0.3">
      <c r="A24" s="13"/>
      <c r="B24" s="31" t="s">
        <v>28</v>
      </c>
      <c r="C24" s="24" t="s">
        <v>87</v>
      </c>
      <c r="D24" s="25">
        <v>834</v>
      </c>
      <c r="E24" s="25">
        <v>117</v>
      </c>
      <c r="F24" s="25">
        <v>13</v>
      </c>
      <c r="G24" s="25">
        <v>9</v>
      </c>
      <c r="H24" s="26">
        <v>6.2</v>
      </c>
      <c r="I24" s="27">
        <v>45</v>
      </c>
      <c r="J24" s="28">
        <v>90</v>
      </c>
      <c r="K24" s="25">
        <v>86</v>
      </c>
      <c r="L24" s="34"/>
      <c r="M24" s="35"/>
    </row>
    <row r="25" spans="1:13" s="4" customFormat="1" ht="14.45" customHeight="1" x14ac:dyDescent="0.3">
      <c r="A25" s="13"/>
      <c r="B25" s="31" t="s">
        <v>29</v>
      </c>
      <c r="C25" s="24" t="s">
        <v>88</v>
      </c>
      <c r="D25" s="25">
        <v>652</v>
      </c>
      <c r="E25" s="25">
        <v>117</v>
      </c>
      <c r="F25" s="25">
        <v>9</v>
      </c>
      <c r="G25" s="25">
        <v>6</v>
      </c>
      <c r="H25" s="26">
        <v>6.2</v>
      </c>
      <c r="I25" s="27">
        <v>37</v>
      </c>
      <c r="J25" s="28">
        <v>75</v>
      </c>
      <c r="K25" s="25">
        <v>70</v>
      </c>
      <c r="L25" s="34"/>
      <c r="M25" s="35"/>
    </row>
    <row r="26" spans="1:13" s="4" customFormat="1" ht="14.45" customHeight="1" x14ac:dyDescent="0.3">
      <c r="A26" s="13"/>
      <c r="B26" s="31" t="s">
        <v>30</v>
      </c>
      <c r="C26" s="24" t="s">
        <v>89</v>
      </c>
      <c r="D26" s="50" t="s">
        <v>127</v>
      </c>
      <c r="E26" s="25"/>
      <c r="F26" s="25"/>
      <c r="G26" s="25"/>
      <c r="H26" s="26"/>
      <c r="I26" s="27"/>
      <c r="J26" s="28"/>
      <c r="K26" s="25"/>
      <c r="L26" s="34"/>
      <c r="M26" s="35"/>
    </row>
    <row r="27" spans="1:13" s="4" customFormat="1" ht="15" customHeight="1" x14ac:dyDescent="0.3">
      <c r="A27" s="13"/>
      <c r="B27" s="31" t="s">
        <v>31</v>
      </c>
      <c r="C27" s="24" t="s">
        <v>90</v>
      </c>
      <c r="D27" s="50" t="s">
        <v>127</v>
      </c>
      <c r="E27" s="25"/>
      <c r="F27" s="25"/>
      <c r="G27" s="25"/>
      <c r="H27" s="26"/>
      <c r="I27" s="27"/>
      <c r="J27" s="28"/>
      <c r="K27" s="25"/>
      <c r="L27" s="34"/>
      <c r="M27" s="35"/>
    </row>
    <row r="28" spans="1:13" s="4" customFormat="1" ht="16.5" customHeight="1" x14ac:dyDescent="0.3">
      <c r="A28" s="3"/>
      <c r="B28" s="31" t="s">
        <v>32</v>
      </c>
      <c r="C28" s="24" t="s">
        <v>91</v>
      </c>
      <c r="D28" s="25">
        <v>702</v>
      </c>
      <c r="E28" s="25">
        <v>120</v>
      </c>
      <c r="F28" s="25">
        <v>7</v>
      </c>
      <c r="G28" s="25">
        <v>6</v>
      </c>
      <c r="H28" s="26">
        <v>7.8</v>
      </c>
      <c r="I28" s="27">
        <v>38</v>
      </c>
      <c r="J28" s="28">
        <v>90</v>
      </c>
      <c r="K28" s="25">
        <v>75</v>
      </c>
      <c r="L28" s="34"/>
      <c r="M28" s="35"/>
    </row>
    <row r="29" spans="1:13" s="4" customFormat="1" ht="15.95" customHeight="1" x14ac:dyDescent="0.3">
      <c r="A29" s="3"/>
      <c r="B29" s="31" t="s">
        <v>33</v>
      </c>
      <c r="C29" s="24" t="s">
        <v>92</v>
      </c>
      <c r="D29" s="25">
        <v>700</v>
      </c>
      <c r="E29" s="25">
        <v>115</v>
      </c>
      <c r="F29" s="25">
        <v>9</v>
      </c>
      <c r="G29" s="25">
        <v>6</v>
      </c>
      <c r="H29" s="26">
        <v>7.2</v>
      </c>
      <c r="I29" s="27">
        <v>39</v>
      </c>
      <c r="J29" s="28">
        <v>75</v>
      </c>
      <c r="K29" s="25">
        <v>79</v>
      </c>
      <c r="L29" s="34"/>
      <c r="M29" s="35"/>
    </row>
    <row r="30" spans="1:13" ht="14.45" customHeight="1" x14ac:dyDescent="0.35">
      <c r="B30" s="31" t="s">
        <v>34</v>
      </c>
      <c r="C30" s="24" t="s">
        <v>93</v>
      </c>
      <c r="D30" s="25">
        <v>696</v>
      </c>
      <c r="E30" s="25">
        <v>124</v>
      </c>
      <c r="F30" s="25">
        <v>8</v>
      </c>
      <c r="G30" s="25">
        <v>6</v>
      </c>
      <c r="H30" s="26">
        <v>5.7</v>
      </c>
      <c r="I30" s="27">
        <v>36</v>
      </c>
      <c r="J30" s="28">
        <v>90</v>
      </c>
      <c r="K30" s="25">
        <v>72</v>
      </c>
      <c r="L30" s="36"/>
      <c r="M30" s="37"/>
    </row>
    <row r="31" spans="1:13" ht="14.45" customHeight="1" x14ac:dyDescent="0.35">
      <c r="B31" s="31" t="s">
        <v>35</v>
      </c>
      <c r="C31" s="24" t="s">
        <v>94</v>
      </c>
      <c r="D31" s="25">
        <v>688</v>
      </c>
      <c r="E31" s="25">
        <v>118</v>
      </c>
      <c r="F31" s="25">
        <v>10</v>
      </c>
      <c r="G31" s="25">
        <v>6</v>
      </c>
      <c r="H31" s="26">
        <v>5.8</v>
      </c>
      <c r="I31" s="27">
        <v>33</v>
      </c>
      <c r="J31" s="28">
        <v>85</v>
      </c>
      <c r="K31" s="25">
        <v>83</v>
      </c>
      <c r="L31" s="36"/>
      <c r="M31" s="37"/>
    </row>
    <row r="32" spans="1:13" ht="14.45" customHeight="1" x14ac:dyDescent="0.35">
      <c r="B32" s="31" t="s">
        <v>36</v>
      </c>
      <c r="C32" s="24" t="s">
        <v>95</v>
      </c>
      <c r="D32" s="25">
        <v>666</v>
      </c>
      <c r="E32" s="25">
        <v>113</v>
      </c>
      <c r="F32" s="25">
        <v>8</v>
      </c>
      <c r="G32" s="25">
        <v>6</v>
      </c>
      <c r="H32" s="26">
        <v>7.5</v>
      </c>
      <c r="I32" s="27">
        <v>35</v>
      </c>
      <c r="J32" s="28">
        <v>80</v>
      </c>
      <c r="K32" s="25">
        <v>79</v>
      </c>
      <c r="L32" s="36"/>
      <c r="M32" s="37"/>
    </row>
    <row r="33" spans="2:13" ht="14.45" customHeight="1" x14ac:dyDescent="0.35">
      <c r="B33" s="31" t="s">
        <v>37</v>
      </c>
      <c r="C33" s="24" t="s">
        <v>96</v>
      </c>
      <c r="D33" s="25">
        <v>706</v>
      </c>
      <c r="E33" s="25">
        <v>114</v>
      </c>
      <c r="F33" s="25">
        <v>8</v>
      </c>
      <c r="G33" s="25">
        <v>6</v>
      </c>
      <c r="H33" s="26">
        <v>6.5</v>
      </c>
      <c r="I33" s="27">
        <v>38</v>
      </c>
      <c r="J33" s="28">
        <v>85</v>
      </c>
      <c r="K33" s="25">
        <v>79</v>
      </c>
      <c r="L33" s="36"/>
      <c r="M33" s="38" t="s">
        <v>3</v>
      </c>
    </row>
    <row r="34" spans="2:13" ht="14.45" customHeight="1" x14ac:dyDescent="0.35">
      <c r="B34" s="31" t="s">
        <v>38</v>
      </c>
      <c r="C34" s="24" t="s">
        <v>97</v>
      </c>
      <c r="D34" s="25">
        <v>624</v>
      </c>
      <c r="E34" s="25">
        <v>112</v>
      </c>
      <c r="F34" s="25">
        <v>9</v>
      </c>
      <c r="G34" s="25">
        <v>6</v>
      </c>
      <c r="H34" s="26">
        <v>6.5</v>
      </c>
      <c r="I34" s="27">
        <v>39</v>
      </c>
      <c r="J34" s="28">
        <v>85</v>
      </c>
      <c r="K34" s="25">
        <v>78</v>
      </c>
      <c r="L34" s="36"/>
      <c r="M34" s="37"/>
    </row>
    <row r="35" spans="2:13" ht="15" customHeight="1" x14ac:dyDescent="0.35">
      <c r="B35" s="31" t="s">
        <v>39</v>
      </c>
      <c r="C35" s="24" t="s">
        <v>98</v>
      </c>
      <c r="D35" s="25">
        <v>665</v>
      </c>
      <c r="E35" s="25">
        <v>111</v>
      </c>
      <c r="F35" s="25">
        <v>9</v>
      </c>
      <c r="G35" s="25">
        <v>7</v>
      </c>
      <c r="H35" s="26">
        <v>6.3</v>
      </c>
      <c r="I35" s="27">
        <v>37</v>
      </c>
      <c r="J35" s="28">
        <v>80</v>
      </c>
      <c r="K35" s="25">
        <v>66</v>
      </c>
      <c r="L35" s="36"/>
      <c r="M35" s="37"/>
    </row>
    <row r="36" spans="2:13" ht="15" customHeight="1" x14ac:dyDescent="0.35">
      <c r="B36" s="31" t="s">
        <v>40</v>
      </c>
      <c r="C36" s="24" t="s">
        <v>99</v>
      </c>
      <c r="D36" s="25">
        <v>640</v>
      </c>
      <c r="E36" s="25">
        <v>108</v>
      </c>
      <c r="F36" s="25">
        <v>7</v>
      </c>
      <c r="G36" s="25">
        <v>5</v>
      </c>
      <c r="H36" s="26">
        <v>5.0999999999999996</v>
      </c>
      <c r="I36" s="27">
        <v>38</v>
      </c>
      <c r="J36" s="28">
        <v>75</v>
      </c>
      <c r="K36" s="25">
        <v>75</v>
      </c>
      <c r="L36" s="36"/>
      <c r="M36" s="37"/>
    </row>
    <row r="37" spans="2:13" ht="15" customHeight="1" x14ac:dyDescent="0.35">
      <c r="B37" s="31" t="s">
        <v>41</v>
      </c>
      <c r="C37" s="24" t="s">
        <v>100</v>
      </c>
      <c r="D37" s="25">
        <v>674</v>
      </c>
      <c r="E37" s="25">
        <v>110</v>
      </c>
      <c r="F37" s="25">
        <v>11</v>
      </c>
      <c r="G37" s="25">
        <v>7</v>
      </c>
      <c r="H37" s="26">
        <v>5.7</v>
      </c>
      <c r="I37" s="27">
        <v>36</v>
      </c>
      <c r="J37" s="28">
        <v>85</v>
      </c>
      <c r="K37" s="25">
        <v>75</v>
      </c>
      <c r="L37" s="36"/>
      <c r="M37" s="37"/>
    </row>
    <row r="38" spans="2:13" ht="14.45" customHeight="1" x14ac:dyDescent="0.4">
      <c r="B38" s="31" t="s">
        <v>42</v>
      </c>
      <c r="C38" s="24" t="s">
        <v>101</v>
      </c>
      <c r="D38" s="50" t="s">
        <v>127</v>
      </c>
      <c r="E38" s="25"/>
      <c r="F38" s="25"/>
      <c r="G38" s="25"/>
      <c r="H38" s="26"/>
      <c r="I38" s="27" t="s">
        <v>3</v>
      </c>
      <c r="J38" s="28"/>
      <c r="K38" s="25" t="s">
        <v>3</v>
      </c>
      <c r="L38" s="36"/>
      <c r="M38" s="37"/>
    </row>
    <row r="39" spans="2:13" ht="14.45" customHeight="1" x14ac:dyDescent="0.35">
      <c r="B39" s="31" t="s">
        <v>43</v>
      </c>
      <c r="C39" s="24" t="s">
        <v>102</v>
      </c>
      <c r="D39" s="25">
        <v>674</v>
      </c>
      <c r="E39" s="25">
        <v>113</v>
      </c>
      <c r="F39" s="25">
        <v>9</v>
      </c>
      <c r="G39" s="25">
        <v>6</v>
      </c>
      <c r="H39" s="26">
        <v>6.7</v>
      </c>
      <c r="I39" s="27">
        <v>33</v>
      </c>
      <c r="J39" s="28">
        <v>90</v>
      </c>
      <c r="K39" s="25">
        <v>77</v>
      </c>
      <c r="L39" s="36"/>
      <c r="M39" s="37"/>
    </row>
    <row r="40" spans="2:13" ht="15" customHeight="1" x14ac:dyDescent="0.35">
      <c r="B40" s="31" t="s">
        <v>44</v>
      </c>
      <c r="C40" s="24" t="s">
        <v>103</v>
      </c>
      <c r="D40" s="25">
        <v>660</v>
      </c>
      <c r="E40" s="25">
        <v>106</v>
      </c>
      <c r="F40" s="25">
        <v>7</v>
      </c>
      <c r="G40" s="25">
        <v>5</v>
      </c>
      <c r="H40" s="26">
        <v>4.7</v>
      </c>
      <c r="I40" s="27">
        <v>35</v>
      </c>
      <c r="J40" s="28">
        <v>85</v>
      </c>
      <c r="K40" s="25">
        <v>90</v>
      </c>
      <c r="L40" s="36"/>
      <c r="M40" s="37"/>
    </row>
    <row r="41" spans="2:13" ht="14.45" customHeight="1" x14ac:dyDescent="0.35">
      <c r="B41" s="31" t="s">
        <v>45</v>
      </c>
      <c r="C41" s="24" t="s">
        <v>104</v>
      </c>
      <c r="D41" s="25">
        <v>640</v>
      </c>
      <c r="E41" s="25">
        <v>114</v>
      </c>
      <c r="F41" s="25">
        <v>9</v>
      </c>
      <c r="G41" s="25">
        <v>6</v>
      </c>
      <c r="H41" s="26">
        <v>6.7</v>
      </c>
      <c r="I41" s="27">
        <v>35</v>
      </c>
      <c r="J41" s="28">
        <v>70</v>
      </c>
      <c r="K41" s="25">
        <v>65</v>
      </c>
      <c r="L41" s="36"/>
      <c r="M41" s="37"/>
    </row>
    <row r="42" spans="2:13" ht="14.45" customHeight="1" x14ac:dyDescent="0.4">
      <c r="B42" s="31" t="s">
        <v>46</v>
      </c>
      <c r="C42" s="24" t="s">
        <v>105</v>
      </c>
      <c r="D42" s="50" t="s">
        <v>127</v>
      </c>
      <c r="E42" s="25"/>
      <c r="F42" s="25"/>
      <c r="G42" s="25"/>
      <c r="H42" s="26"/>
      <c r="I42" s="27"/>
      <c r="J42" s="28"/>
      <c r="K42" s="25"/>
      <c r="L42" s="36"/>
      <c r="M42" s="37"/>
    </row>
    <row r="43" spans="2:13" ht="15" customHeight="1" x14ac:dyDescent="0.35">
      <c r="B43" s="31" t="s">
        <v>47</v>
      </c>
      <c r="C43" s="24" t="s">
        <v>106</v>
      </c>
      <c r="D43" s="25">
        <v>634</v>
      </c>
      <c r="E43" s="25">
        <v>111</v>
      </c>
      <c r="F43" s="25">
        <v>7</v>
      </c>
      <c r="G43" s="25">
        <v>5</v>
      </c>
      <c r="H43" s="26">
        <v>5.4</v>
      </c>
      <c r="I43" s="27">
        <v>37</v>
      </c>
      <c r="J43" s="28">
        <v>80</v>
      </c>
      <c r="K43" s="25">
        <v>85</v>
      </c>
      <c r="L43" s="36"/>
      <c r="M43" s="37"/>
    </row>
    <row r="44" spans="2:13" ht="15" customHeight="1" x14ac:dyDescent="0.35">
      <c r="B44" s="31" t="s">
        <v>48</v>
      </c>
      <c r="C44" s="24" t="s">
        <v>107</v>
      </c>
      <c r="D44" s="25">
        <v>664</v>
      </c>
      <c r="E44" s="25">
        <v>111</v>
      </c>
      <c r="F44" s="25">
        <v>10</v>
      </c>
      <c r="G44" s="25">
        <v>7</v>
      </c>
      <c r="H44" s="26">
        <v>5.5</v>
      </c>
      <c r="I44" s="27">
        <v>38</v>
      </c>
      <c r="J44" s="28">
        <v>65</v>
      </c>
      <c r="K44" s="25">
        <v>72</v>
      </c>
      <c r="L44" s="36"/>
      <c r="M44" s="37"/>
    </row>
    <row r="45" spans="2:13" ht="15" customHeight="1" x14ac:dyDescent="0.35">
      <c r="B45" s="31" t="s">
        <v>49</v>
      </c>
      <c r="C45" s="24" t="s">
        <v>108</v>
      </c>
      <c r="D45" s="25">
        <v>608</v>
      </c>
      <c r="E45" s="25">
        <v>112</v>
      </c>
      <c r="F45" s="25">
        <v>7</v>
      </c>
      <c r="G45" s="25">
        <v>5</v>
      </c>
      <c r="H45" s="26">
        <v>7.1</v>
      </c>
      <c r="I45" s="27">
        <v>37</v>
      </c>
      <c r="J45" s="28">
        <v>75</v>
      </c>
      <c r="K45" s="25">
        <v>81</v>
      </c>
      <c r="L45" s="36"/>
      <c r="M45" s="37"/>
    </row>
    <row r="46" spans="2:13" ht="15.6" customHeight="1" x14ac:dyDescent="0.35">
      <c r="B46" s="31" t="s">
        <v>50</v>
      </c>
      <c r="C46" s="24" t="s">
        <v>109</v>
      </c>
      <c r="D46" s="25">
        <v>670</v>
      </c>
      <c r="E46" s="25">
        <v>113</v>
      </c>
      <c r="F46" s="25">
        <v>9</v>
      </c>
      <c r="G46" s="25">
        <v>6</v>
      </c>
      <c r="H46" s="26">
        <v>6.3</v>
      </c>
      <c r="I46" s="27">
        <v>39</v>
      </c>
      <c r="J46" s="28">
        <v>75</v>
      </c>
      <c r="K46" s="25">
        <v>59</v>
      </c>
      <c r="L46" s="36"/>
      <c r="M46" s="37"/>
    </row>
    <row r="47" spans="2:13" ht="15.95" customHeight="1" x14ac:dyDescent="0.35">
      <c r="B47" s="31" t="s">
        <v>110</v>
      </c>
      <c r="C47" s="24" t="s">
        <v>115</v>
      </c>
      <c r="D47" s="25">
        <v>642</v>
      </c>
      <c r="E47" s="25">
        <v>102</v>
      </c>
      <c r="F47" s="25">
        <v>9</v>
      </c>
      <c r="G47" s="25">
        <v>6</v>
      </c>
      <c r="H47" s="26">
        <v>7.4</v>
      </c>
      <c r="I47" s="27">
        <v>36</v>
      </c>
      <c r="J47" s="28">
        <v>80</v>
      </c>
      <c r="K47" s="25">
        <v>81</v>
      </c>
      <c r="L47" s="36"/>
      <c r="M47" s="37"/>
    </row>
    <row r="48" spans="2:13" ht="15" customHeight="1" x14ac:dyDescent="0.35">
      <c r="B48" s="31" t="s">
        <v>111</v>
      </c>
      <c r="C48" s="24" t="s">
        <v>116</v>
      </c>
      <c r="D48" s="25">
        <v>654</v>
      </c>
      <c r="E48" s="25">
        <v>120</v>
      </c>
      <c r="F48" s="25">
        <v>7</v>
      </c>
      <c r="G48" s="25">
        <v>5</v>
      </c>
      <c r="H48" s="26">
        <v>5.4</v>
      </c>
      <c r="I48" s="27">
        <v>40</v>
      </c>
      <c r="J48" s="28">
        <v>85</v>
      </c>
      <c r="K48" s="25">
        <v>66</v>
      </c>
      <c r="L48" s="36"/>
      <c r="M48" s="37"/>
    </row>
    <row r="49" spans="2:13" ht="14.45" customHeight="1" x14ac:dyDescent="0.35">
      <c r="B49" s="31" t="s">
        <v>112</v>
      </c>
      <c r="C49" s="24" t="s">
        <v>117</v>
      </c>
      <c r="D49" s="25">
        <v>616</v>
      </c>
      <c r="E49" s="25">
        <v>108</v>
      </c>
      <c r="F49" s="25">
        <v>7</v>
      </c>
      <c r="G49" s="25">
        <v>5</v>
      </c>
      <c r="H49" s="26">
        <v>6.7</v>
      </c>
      <c r="I49" s="27">
        <v>37</v>
      </c>
      <c r="J49" s="28">
        <v>70</v>
      </c>
      <c r="K49" s="25">
        <v>64</v>
      </c>
      <c r="L49" s="36"/>
      <c r="M49" s="37"/>
    </row>
    <row r="50" spans="2:13" ht="14.45" customHeight="1" x14ac:dyDescent="0.35">
      <c r="B50" s="31" t="s">
        <v>113</v>
      </c>
      <c r="C50" s="24" t="s">
        <v>118</v>
      </c>
      <c r="D50" s="25">
        <v>668</v>
      </c>
      <c r="E50" s="25">
        <v>105</v>
      </c>
      <c r="F50" s="25">
        <v>8</v>
      </c>
      <c r="G50" s="25">
        <v>6</v>
      </c>
      <c r="H50" s="26">
        <v>5.5</v>
      </c>
      <c r="I50" s="27">
        <v>36</v>
      </c>
      <c r="J50" s="28">
        <v>90</v>
      </c>
      <c r="K50" s="25">
        <v>60</v>
      </c>
      <c r="L50" s="36"/>
      <c r="M50" s="37"/>
    </row>
    <row r="51" spans="2:13" ht="14.45" customHeight="1" x14ac:dyDescent="0.35">
      <c r="B51" s="31" t="s">
        <v>114</v>
      </c>
      <c r="C51" s="24" t="s">
        <v>119</v>
      </c>
      <c r="D51" s="25">
        <v>674</v>
      </c>
      <c r="E51" s="25">
        <v>121</v>
      </c>
      <c r="F51" s="25">
        <v>9</v>
      </c>
      <c r="G51" s="25">
        <v>6</v>
      </c>
      <c r="H51" s="26">
        <v>7.1</v>
      </c>
      <c r="I51" s="27">
        <v>38</v>
      </c>
      <c r="J51" s="28">
        <v>70</v>
      </c>
      <c r="K51" s="25">
        <v>93</v>
      </c>
      <c r="L51" s="36"/>
      <c r="M51" s="37"/>
    </row>
    <row r="52" spans="2:13" ht="14.45" customHeight="1" x14ac:dyDescent="0.35">
      <c r="B52" s="31" t="s">
        <v>51</v>
      </c>
      <c r="C52" s="24" t="s">
        <v>120</v>
      </c>
      <c r="D52" s="25">
        <v>708</v>
      </c>
      <c r="E52" s="25">
        <v>122</v>
      </c>
      <c r="F52" s="25">
        <v>7</v>
      </c>
      <c r="G52" s="25">
        <v>5</v>
      </c>
      <c r="H52" s="26">
        <v>7.6</v>
      </c>
      <c r="I52" s="27">
        <v>38</v>
      </c>
      <c r="J52" s="28">
        <v>95</v>
      </c>
      <c r="K52" s="25">
        <v>84</v>
      </c>
      <c r="L52" s="36"/>
      <c r="M52" s="37"/>
    </row>
    <row r="53" spans="2:13" ht="14.45" customHeight="1" x14ac:dyDescent="0.35">
      <c r="B53" s="31" t="s">
        <v>52</v>
      </c>
      <c r="C53" s="24" t="s">
        <v>121</v>
      </c>
      <c r="D53" s="25">
        <v>688</v>
      </c>
      <c r="E53" s="25">
        <v>122</v>
      </c>
      <c r="F53" s="25">
        <v>9</v>
      </c>
      <c r="G53" s="25">
        <v>7</v>
      </c>
      <c r="H53" s="26">
        <v>6.7</v>
      </c>
      <c r="I53" s="27">
        <v>40</v>
      </c>
      <c r="J53" s="28">
        <v>60</v>
      </c>
      <c r="K53" s="25">
        <v>57</v>
      </c>
      <c r="L53" s="36"/>
      <c r="M53" s="37"/>
    </row>
    <row r="54" spans="2:13" ht="14.45" customHeight="1" x14ac:dyDescent="0.35">
      <c r="B54" s="31" t="s">
        <v>53</v>
      </c>
      <c r="C54" s="24" t="s">
        <v>122</v>
      </c>
      <c r="D54" s="25">
        <v>680</v>
      </c>
      <c r="E54" s="25">
        <v>125</v>
      </c>
      <c r="F54" s="25">
        <v>10</v>
      </c>
      <c r="G54" s="25">
        <v>7</v>
      </c>
      <c r="H54" s="26">
        <v>7.4</v>
      </c>
      <c r="I54" s="27">
        <v>34</v>
      </c>
      <c r="J54" s="28">
        <v>85</v>
      </c>
      <c r="K54" s="25">
        <v>83</v>
      </c>
      <c r="L54" s="36"/>
      <c r="M54" s="37"/>
    </row>
    <row r="55" spans="2:13" ht="14.45" customHeight="1" x14ac:dyDescent="0.35">
      <c r="B55" s="31" t="s">
        <v>54</v>
      </c>
      <c r="C55" s="24" t="s">
        <v>123</v>
      </c>
      <c r="D55" s="25">
        <v>728</v>
      </c>
      <c r="E55" s="25">
        <v>116</v>
      </c>
      <c r="F55" s="25">
        <v>10</v>
      </c>
      <c r="G55" s="25">
        <v>7</v>
      </c>
      <c r="H55" s="26">
        <v>5.3</v>
      </c>
      <c r="I55" s="27">
        <v>34</v>
      </c>
      <c r="J55" s="28">
        <v>70</v>
      </c>
      <c r="K55" s="25">
        <v>75</v>
      </c>
      <c r="L55" s="36"/>
      <c r="M55" s="37"/>
    </row>
    <row r="56" spans="2:13" ht="14.45" customHeight="1" x14ac:dyDescent="0.35">
      <c r="B56" s="31" t="s">
        <v>55</v>
      </c>
      <c r="C56" s="24" t="s">
        <v>124</v>
      </c>
      <c r="D56" s="25">
        <v>658</v>
      </c>
      <c r="E56" s="25">
        <v>115</v>
      </c>
      <c r="F56" s="25">
        <v>10</v>
      </c>
      <c r="G56" s="25">
        <v>7</v>
      </c>
      <c r="H56" s="26">
        <v>5.0999999999999996</v>
      </c>
      <c r="I56" s="27">
        <v>38</v>
      </c>
      <c r="J56" s="28">
        <v>85</v>
      </c>
      <c r="K56" s="25">
        <v>75</v>
      </c>
      <c r="L56" s="36"/>
      <c r="M56" s="37"/>
    </row>
    <row r="57" spans="2:13" ht="15" customHeight="1" x14ac:dyDescent="0.35">
      <c r="B57" s="31" t="s">
        <v>56</v>
      </c>
      <c r="C57" s="24" t="s">
        <v>125</v>
      </c>
      <c r="D57" s="25">
        <v>666</v>
      </c>
      <c r="E57" s="25">
        <v>115</v>
      </c>
      <c r="F57" s="25">
        <v>10</v>
      </c>
      <c r="G57" s="25">
        <v>7</v>
      </c>
      <c r="H57" s="26">
        <v>7.5</v>
      </c>
      <c r="I57" s="27">
        <v>35</v>
      </c>
      <c r="J57" s="28">
        <v>70</v>
      </c>
      <c r="K57" s="25">
        <v>67</v>
      </c>
      <c r="L57" s="36"/>
      <c r="M57" s="37"/>
    </row>
    <row r="58" spans="2:13" ht="14.45" customHeight="1" x14ac:dyDescent="0.35">
      <c r="B58" s="31" t="s">
        <v>57</v>
      </c>
      <c r="C58" s="24" t="s">
        <v>126</v>
      </c>
      <c r="D58" s="25">
        <v>652</v>
      </c>
      <c r="E58" s="25">
        <v>120</v>
      </c>
      <c r="F58" s="25">
        <v>5</v>
      </c>
      <c r="G58" s="25">
        <v>4</v>
      </c>
      <c r="H58" s="26">
        <v>5.2</v>
      </c>
      <c r="I58" s="27">
        <v>38</v>
      </c>
      <c r="J58" s="28">
        <v>75</v>
      </c>
      <c r="K58" s="25">
        <v>85</v>
      </c>
      <c r="L58" s="36"/>
      <c r="M58" s="37"/>
    </row>
    <row r="59" spans="2:13" ht="21" customHeight="1" x14ac:dyDescent="0.35">
      <c r="B59" s="21"/>
      <c r="C59" s="21"/>
      <c r="D59" s="21"/>
      <c r="E59" s="21"/>
      <c r="F59" s="21"/>
      <c r="G59" s="21"/>
      <c r="H59" s="21"/>
      <c r="I59" s="22"/>
      <c r="J59" s="21"/>
      <c r="K59" s="21"/>
    </row>
    <row r="60" spans="2:13" ht="21" customHeight="1" x14ac:dyDescent="0.35">
      <c r="B60" s="21"/>
      <c r="C60" s="21"/>
      <c r="D60" s="21"/>
      <c r="E60" s="21"/>
      <c r="F60" s="21"/>
      <c r="G60" s="21"/>
      <c r="H60" s="21"/>
      <c r="I60" s="22"/>
      <c r="J60" s="21"/>
      <c r="K60" s="21"/>
    </row>
    <row r="61" spans="2:13" ht="21" customHeight="1" x14ac:dyDescent="0.35">
      <c r="B61" s="21"/>
      <c r="C61" s="21"/>
      <c r="D61" s="21"/>
      <c r="E61" s="21"/>
      <c r="F61" s="21"/>
      <c r="G61" s="21"/>
      <c r="H61" s="21"/>
      <c r="I61" s="22"/>
      <c r="J61" s="21"/>
      <c r="K61" s="21"/>
    </row>
    <row r="62" spans="2:13" ht="21" customHeight="1" x14ac:dyDescent="0.35">
      <c r="B62" s="21"/>
      <c r="C62" s="21"/>
      <c r="D62" s="21"/>
      <c r="E62" s="21"/>
      <c r="F62" s="21"/>
      <c r="G62" s="21"/>
      <c r="H62" s="21"/>
      <c r="I62" s="22"/>
      <c r="J62" s="21"/>
      <c r="K62" s="21"/>
    </row>
    <row r="63" spans="2:13" ht="21" customHeight="1" x14ac:dyDescent="0.35">
      <c r="B63" s="21"/>
      <c r="C63" s="21"/>
      <c r="D63" s="21"/>
      <c r="E63" s="21"/>
      <c r="F63" s="21"/>
      <c r="G63" s="21"/>
      <c r="H63" s="21"/>
      <c r="I63" s="22"/>
      <c r="J63" s="21"/>
      <c r="K63" s="21"/>
    </row>
    <row r="64" spans="2:13" ht="21" customHeight="1" x14ac:dyDescent="0.35">
      <c r="B64" s="21"/>
      <c r="C64" s="21"/>
      <c r="D64" s="21"/>
      <c r="E64" s="21"/>
      <c r="F64" s="21"/>
      <c r="G64" s="21"/>
      <c r="H64" s="21"/>
      <c r="I64" s="22"/>
      <c r="J64" s="21"/>
      <c r="K64" s="21"/>
    </row>
    <row r="65" spans="2:11" ht="21" customHeight="1" x14ac:dyDescent="0.35">
      <c r="B65" s="21"/>
      <c r="C65" s="21"/>
      <c r="D65" s="21"/>
      <c r="E65" s="21"/>
      <c r="F65" s="21"/>
      <c r="G65" s="21"/>
      <c r="H65" s="21"/>
      <c r="I65" s="22"/>
      <c r="J65" s="21"/>
      <c r="K65" s="21"/>
    </row>
    <row r="66" spans="2:11" ht="21" customHeight="1" x14ac:dyDescent="0.35">
      <c r="B66" s="21"/>
      <c r="C66" s="21"/>
      <c r="D66" s="21"/>
      <c r="E66" s="21"/>
      <c r="F66" s="21"/>
      <c r="G66" s="21"/>
      <c r="H66" s="21"/>
      <c r="I66" s="22"/>
      <c r="J66" s="21"/>
      <c r="K66" s="21"/>
    </row>
    <row r="67" spans="2:11" ht="21" customHeight="1" x14ac:dyDescent="0.35">
      <c r="B67" s="21"/>
      <c r="C67" s="21"/>
      <c r="D67" s="21"/>
      <c r="E67" s="21"/>
      <c r="F67" s="21"/>
      <c r="G67" s="21"/>
      <c r="H67" s="21"/>
      <c r="I67" s="22"/>
      <c r="J67" s="21"/>
      <c r="K67" s="21"/>
    </row>
    <row r="68" spans="2:11" ht="21" customHeight="1" x14ac:dyDescent="0.35">
      <c r="B68" s="21"/>
      <c r="C68" s="21"/>
      <c r="D68" s="21"/>
      <c r="E68" s="21"/>
      <c r="F68" s="21"/>
      <c r="G68" s="21"/>
      <c r="H68" s="21"/>
      <c r="I68" s="22"/>
      <c r="J68" s="21"/>
      <c r="K68" s="21"/>
    </row>
    <row r="69" spans="2:11" ht="21" customHeight="1" x14ac:dyDescent="0.35">
      <c r="B69" s="21"/>
      <c r="C69" s="21"/>
      <c r="D69" s="21"/>
      <c r="E69" s="21"/>
      <c r="F69" s="21"/>
      <c r="G69" s="21"/>
      <c r="H69" s="21"/>
      <c r="I69" s="22"/>
      <c r="J69" s="21"/>
      <c r="K69" s="21"/>
    </row>
    <row r="70" spans="2:11" ht="21" customHeight="1" x14ac:dyDescent="0.35">
      <c r="B70" s="21"/>
      <c r="C70" s="21"/>
      <c r="D70" s="21"/>
      <c r="E70" s="21"/>
      <c r="F70" s="21"/>
      <c r="G70" s="21"/>
      <c r="H70" s="21"/>
      <c r="I70" s="22"/>
      <c r="J70" s="21"/>
      <c r="K70" s="21"/>
    </row>
  </sheetData>
  <mergeCells count="1">
    <mergeCell ref="B2:K2"/>
  </mergeCells>
  <phoneticPr fontId="21" type="noConversion"/>
  <dataValidations disablePrompts="1" count="7">
    <dataValidation allowBlank="1" showInputMessage="1" showErrorMessage="1" prompt="Enter a number greater than 0 in this column under this heading to mark item as bought" sqref="B3" xr:uid="{00000000-0002-0000-0000-000002000000}"/>
    <dataValidation allowBlank="1" showInputMessage="1" showErrorMessage="1" prompt="Enter Item in this column under this heading" sqref="C3" xr:uid="{00000000-0002-0000-0000-000003000000}"/>
    <dataValidation allowBlank="1" showInputMessage="1" showErrorMessage="1" prompt="Enter Store type in this column under this heading" sqref="D3" xr:uid="{00000000-0002-0000-0000-000004000000}"/>
    <dataValidation allowBlank="1" showInputMessage="1" showErrorMessage="1" prompt="Enter Category in this column under this heading" sqref="E3" xr:uid="{00000000-0002-0000-0000-000005000000}"/>
    <dataValidation allowBlank="1" showInputMessage="1" showErrorMessage="1" prompt="Enter Quantity in this column under this heading" sqref="F3" xr:uid="{00000000-0002-0000-0000-000006000000}"/>
    <dataValidation allowBlank="1" showInputMessage="1" showErrorMessage="1" prompt="Enter Unit in this column under this heading" sqref="G3" xr:uid="{00000000-0002-0000-0000-000007000000}"/>
    <dataValidation allowBlank="1" showInputMessage="1" showErrorMessage="1" prompt="Enter Comment in this column under this heading" sqref="J3" xr:uid="{00000000-0002-0000-0000-00000A000000}"/>
  </dataValidations>
  <printOptions horizontalCentered="1"/>
  <pageMargins left="0.23622047244094491" right="0.23622047244094491" top="0.74803149606299213" bottom="0.74803149606299213" header="0" footer="0"/>
  <pageSetup paperSize="9" scale="80" orientation="portrait" horizontalDpi="360" verticalDpi="360" r:id="rId1"/>
  <headerFooter differentFirst="1">
    <oddFooter xml:space="preserve">&amp;L &amp;C </oddFooter>
    <firstHeader xml:space="preserve">&amp;L   </firstHead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7DFC9C84-28BF-44D2-94EA-43F4C08E96CD}">
            <x14:iconSet iconSet="3Symbols2" custom="1">
              <x14:cfvo type="percent">
                <xm:f>0</xm:f>
              </x14:cfvo>
              <x14:cfvo type="num" gte="0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B4:B58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21"/>
  <sheetViews>
    <sheetView workbookViewId="0">
      <selection activeCell="M9" sqref="M9"/>
    </sheetView>
  </sheetViews>
  <sheetFormatPr defaultColWidth="8.5" defaultRowHeight="16.5" x14ac:dyDescent="0.3"/>
  <cols>
    <col min="5" max="5" width="18.625" customWidth="1"/>
    <col min="11" max="12" width="12.125" customWidth="1"/>
    <col min="13" max="13" width="14.5" customWidth="1"/>
  </cols>
  <sheetData>
    <row r="1" spans="1:13" x14ac:dyDescent="0.3">
      <c r="A1" t="s">
        <v>0</v>
      </c>
    </row>
    <row r="3" spans="1:13" x14ac:dyDescent="0.3">
      <c r="K3" s="8" t="e">
        <f>SUM(#REF!)-SUM(K6:K9)</f>
        <v>#REF!</v>
      </c>
      <c r="L3" s="9" t="e">
        <f>ROUND(K3,0)</f>
        <v>#REF!</v>
      </c>
      <c r="M3" t="s">
        <v>1</v>
      </c>
    </row>
    <row r="4" spans="1:13" x14ac:dyDescent="0.3">
      <c r="L4" s="9" t="e">
        <f>ROUNDUP(SUM(#REF!),0)</f>
        <v>#REF!</v>
      </c>
      <c r="M4" t="s">
        <v>2</v>
      </c>
    </row>
    <row r="6" spans="1:13" x14ac:dyDescent="0.3">
      <c r="E6" s="10">
        <f t="array" ref="E6">IFERROR(INDEX(List[EMA],MATCH(,COUNTIF($E$5:E5,List[EMA]),)),"")</f>
        <v>115</v>
      </c>
      <c r="F6" t="e">
        <f>SUMIFS(#REF!,List[EMA],E6)</f>
        <v>#REF!</v>
      </c>
      <c r="G6" t="e">
        <f>F6+ROW()/1000000</f>
        <v>#REF!</v>
      </c>
      <c r="H6" t="e">
        <f>LARGE($G$6:$G$21,1)</f>
        <v>#REF!</v>
      </c>
      <c r="I6" t="e">
        <f>MATCH(H6,$G$6:$G$21,0)</f>
        <v>#REF!</v>
      </c>
      <c r="J6" t="e">
        <f>INDEX($E$6:$E$21,$I6)</f>
        <v>#REF!</v>
      </c>
      <c r="K6" s="1" t="e">
        <f>INDEX($F$6:$F$21,$I6)</f>
        <v>#REF!</v>
      </c>
      <c r="L6" s="9" t="e">
        <f>IF(M6="","", ROUND(K6,0))</f>
        <v>#REF!</v>
      </c>
      <c r="M6" t="e">
        <f>IF(J6="","", UPPER(J6) &amp; " TOTAL")</f>
        <v>#REF!</v>
      </c>
    </row>
    <row r="7" spans="1:13" x14ac:dyDescent="0.3">
      <c r="E7" s="10">
        <f t="array" ref="E7">IFERROR(INDEX(List[EMA],MATCH(,COUNTIF($E$5:E6,List[EMA]),)),"")</f>
        <v>121</v>
      </c>
      <c r="F7" t="e">
        <f>SUMIFS(#REF!,List[EMA],E7)</f>
        <v>#REF!</v>
      </c>
      <c r="G7" t="e">
        <f t="shared" ref="G7:G21" si="0">F7+ROW()/1000000</f>
        <v>#REF!</v>
      </c>
      <c r="H7" t="e">
        <f>LARGE($G$6:$G$21,2)</f>
        <v>#REF!</v>
      </c>
      <c r="I7" t="e">
        <f>MATCH(H7,$G$6:$G$21,0)</f>
        <v>#REF!</v>
      </c>
      <c r="J7" t="e">
        <f>INDEX($E$6:$E$21,$I7)</f>
        <v>#REF!</v>
      </c>
      <c r="K7" s="1" t="e">
        <f>INDEX($F$6:$F$21,$I7)</f>
        <v>#REF!</v>
      </c>
      <c r="L7" s="9" t="e">
        <f t="shared" ref="L7:L9" si="1">IF(M7="","", ROUND(K7,0))</f>
        <v>#REF!</v>
      </c>
      <c r="M7" t="e">
        <f>IF(J7="","", UPPER(J7) &amp; " TOTAL")</f>
        <v>#REF!</v>
      </c>
    </row>
    <row r="8" spans="1:13" x14ac:dyDescent="0.3">
      <c r="E8" s="10">
        <f t="array" ref="E8">IFERROR(INDEX(List[EMA],MATCH(,COUNTIF($E$5:E7,List[EMA]),)),"")</f>
        <v>117</v>
      </c>
      <c r="F8" t="e">
        <f>SUMIFS(#REF!,List[EMA],E8)</f>
        <v>#REF!</v>
      </c>
      <c r="G8" t="e">
        <f t="shared" si="0"/>
        <v>#REF!</v>
      </c>
      <c r="H8" t="e">
        <f>LARGE($G$6:$G$21,3)</f>
        <v>#REF!</v>
      </c>
      <c r="I8" t="e">
        <f>MATCH(H8,$G$6:$G$21,0)</f>
        <v>#REF!</v>
      </c>
      <c r="J8" t="e">
        <f>INDEX($E$6:$E$21,$I8)</f>
        <v>#REF!</v>
      </c>
      <c r="K8" s="1" t="e">
        <f>INDEX($F$6:$F$21,$I8)</f>
        <v>#REF!</v>
      </c>
      <c r="L8" s="9" t="e">
        <f t="shared" si="1"/>
        <v>#REF!</v>
      </c>
      <c r="M8" t="e">
        <f>IF(J8="","", UPPER(J8) &amp; " TOTAL")</f>
        <v>#REF!</v>
      </c>
    </row>
    <row r="9" spans="1:13" x14ac:dyDescent="0.3">
      <c r="E9" s="10">
        <f t="array" ref="E9">IFERROR(INDEX(List[EMA],MATCH(,COUNTIF($E$5:E8,List[EMA]),)),"")</f>
        <v>113</v>
      </c>
      <c r="F9" t="e">
        <f>SUMIFS(#REF!,List[EMA],E9)</f>
        <v>#REF!</v>
      </c>
      <c r="G9" t="e">
        <f t="shared" si="0"/>
        <v>#REF!</v>
      </c>
      <c r="H9" t="e">
        <f>LARGE($G$6:$G$21,4)</f>
        <v>#REF!</v>
      </c>
      <c r="I9" t="e">
        <f>MATCH(H9,$G$6:$G$21,0)</f>
        <v>#REF!</v>
      </c>
      <c r="J9" t="e">
        <f>INDEX($E$6:$E$21,$I9)</f>
        <v>#REF!</v>
      </c>
      <c r="K9" s="1" t="e">
        <f>INDEX($F$6:$F$21,$I9)</f>
        <v>#REF!</v>
      </c>
      <c r="L9" s="9" t="e">
        <f t="shared" si="1"/>
        <v>#REF!</v>
      </c>
      <c r="M9" t="e">
        <f>IF(J9="","", UPPER(J9) &amp; " TOTAL")</f>
        <v>#REF!</v>
      </c>
    </row>
    <row r="10" spans="1:13" x14ac:dyDescent="0.3">
      <c r="E10" s="10">
        <f t="array" ref="E10">IFERROR(INDEX(List[EMA],MATCH(,COUNTIF($E$5:E9,List[EMA]),)),"")</f>
        <v>120</v>
      </c>
      <c r="F10" t="e">
        <f>SUMIFS(#REF!,List[EMA],E10)</f>
        <v>#REF!</v>
      </c>
      <c r="G10" t="e">
        <f t="shared" si="0"/>
        <v>#REF!</v>
      </c>
      <c r="K10" s="1"/>
      <c r="L10" s="1"/>
    </row>
    <row r="11" spans="1:13" x14ac:dyDescent="0.3">
      <c r="E11" s="10">
        <f t="array" ref="E11">IFERROR(INDEX(List[EMA],MATCH(,COUNTIF($E$5:E10,List[EMA]),)),"")</f>
        <v>107</v>
      </c>
      <c r="F11" t="e">
        <f>SUMIFS(#REF!,List[EMA],E11)</f>
        <v>#REF!</v>
      </c>
      <c r="G11" t="e">
        <f t="shared" si="0"/>
        <v>#REF!</v>
      </c>
      <c r="K11" s="1"/>
      <c r="L11" s="1"/>
    </row>
    <row r="12" spans="1:13" x14ac:dyDescent="0.3">
      <c r="E12" s="10">
        <f t="array" ref="E12">IFERROR(INDEX(List[EMA],MATCH(,COUNTIF($E$5:E11,List[EMA]),)),"")</f>
        <v>116</v>
      </c>
      <c r="F12" t="e">
        <f>SUMIFS(#REF!,List[EMA],E12)</f>
        <v>#REF!</v>
      </c>
      <c r="G12" t="e">
        <f t="shared" si="0"/>
        <v>#REF!</v>
      </c>
      <c r="K12" s="1"/>
      <c r="L12" s="1"/>
    </row>
    <row r="13" spans="1:13" x14ac:dyDescent="0.3">
      <c r="E13" s="10">
        <f t="array" ref="E13">IFERROR(INDEX(List[EMA],MATCH(,COUNTIF($E$5:E12,List[EMA]),)),"")</f>
        <v>111</v>
      </c>
      <c r="F13" t="e">
        <f>SUMIFS(#REF!,List[EMA],E13)</f>
        <v>#REF!</v>
      </c>
      <c r="G13" t="e">
        <f t="shared" si="0"/>
        <v>#REF!</v>
      </c>
      <c r="K13" s="1"/>
      <c r="L13" s="1"/>
    </row>
    <row r="14" spans="1:13" x14ac:dyDescent="0.3">
      <c r="E14" s="10">
        <f t="array" ref="E14">IFERROR(INDEX(List[EMA],MATCH(,COUNTIF($E$5:E13,List[EMA]),)),"")</f>
        <v>108</v>
      </c>
      <c r="F14" t="e">
        <f>SUMIFS(#REF!,List[EMA],E14)</f>
        <v>#REF!</v>
      </c>
      <c r="G14" t="e">
        <f t="shared" si="0"/>
        <v>#REF!</v>
      </c>
      <c r="K14" s="1"/>
      <c r="L14" s="1"/>
    </row>
    <row r="15" spans="1:13" x14ac:dyDescent="0.3">
      <c r="E15" s="10">
        <f t="array" ref="E15">IFERROR(INDEX(List[EMA],MATCH(,COUNTIF($E$5:E14,List[EMA]),)),"")</f>
        <v>0</v>
      </c>
      <c r="F15" t="e">
        <f>SUMIFS(#REF!,List[EMA],E15)</f>
        <v>#REF!</v>
      </c>
      <c r="G15" t="e">
        <f t="shared" si="0"/>
        <v>#REF!</v>
      </c>
      <c r="K15" s="1"/>
      <c r="L15" s="1"/>
    </row>
    <row r="16" spans="1:13" x14ac:dyDescent="0.3">
      <c r="E16" s="10">
        <f t="array" ref="E16">IFERROR(INDEX(List[EMA],MATCH(,COUNTIF($E$5:E15,List[EMA]),)),"")</f>
        <v>112</v>
      </c>
      <c r="F16" t="e">
        <f>SUMIFS(#REF!,List[EMA],E16)</f>
        <v>#REF!</v>
      </c>
      <c r="G16" t="e">
        <f t="shared" si="0"/>
        <v>#REF!</v>
      </c>
      <c r="K16" s="1"/>
      <c r="L16" s="1"/>
    </row>
    <row r="17" spans="5:12" x14ac:dyDescent="0.3">
      <c r="E17" s="10">
        <f t="array" ref="E17">IFERROR(INDEX(List[EMA],MATCH(,COUNTIF($E$5:E16,List[EMA]),)),"")</f>
        <v>110</v>
      </c>
      <c r="F17" t="e">
        <f>SUMIFS(#REF!,List[EMA],E17)</f>
        <v>#REF!</v>
      </c>
      <c r="G17" t="e">
        <f t="shared" si="0"/>
        <v>#REF!</v>
      </c>
      <c r="K17" s="1"/>
      <c r="L17" s="1"/>
    </row>
    <row r="18" spans="5:12" x14ac:dyDescent="0.3">
      <c r="E18" s="10">
        <f t="array" ref="E18">IFERROR(INDEX(List[EMA],MATCH(,COUNTIF($E$5:E17,List[EMA]),)),"")</f>
        <v>127</v>
      </c>
      <c r="F18" t="e">
        <f>SUMIFS(#REF!,List[EMA],E18)</f>
        <v>#REF!</v>
      </c>
      <c r="G18" t="e">
        <f t="shared" si="0"/>
        <v>#REF!</v>
      </c>
      <c r="K18" s="1"/>
      <c r="L18" s="1"/>
    </row>
    <row r="19" spans="5:12" x14ac:dyDescent="0.3">
      <c r="E19" s="10">
        <f t="array" ref="E19">IFERROR(INDEX(List[EMA],MATCH(,COUNTIF($E$5:E18,List[EMA]),)),"")</f>
        <v>130</v>
      </c>
      <c r="F19" t="e">
        <f>SUMIFS(#REF!,List[EMA],E19)</f>
        <v>#REF!</v>
      </c>
      <c r="G19" t="e">
        <f t="shared" si="0"/>
        <v>#REF!</v>
      </c>
      <c r="K19" s="1"/>
      <c r="L19" s="1"/>
    </row>
    <row r="20" spans="5:12" x14ac:dyDescent="0.3">
      <c r="E20" s="10">
        <f t="array" ref="E20">IFERROR(INDEX(List[EMA],MATCH(,COUNTIF($E$5:E19,List[EMA]),)),"")</f>
        <v>124</v>
      </c>
      <c r="F20" t="e">
        <f>SUMIFS(#REF!,List[EMA],E20)</f>
        <v>#REF!</v>
      </c>
      <c r="G20" t="e">
        <f t="shared" si="0"/>
        <v>#REF!</v>
      </c>
      <c r="K20" s="1"/>
      <c r="L20" s="1"/>
    </row>
    <row r="21" spans="5:12" x14ac:dyDescent="0.3">
      <c r="E21" s="10">
        <f t="array" ref="E21">IFERROR(INDEX(List[EMA],MATCH(,COUNTIF($E$5:E20,List[EMA]),)),"")</f>
        <v>118</v>
      </c>
      <c r="F21" t="e">
        <f>SUMIFS(#REF!,List[EMA],E21)</f>
        <v>#REF!</v>
      </c>
      <c r="G21" t="e">
        <f t="shared" si="0"/>
        <v>#REF!</v>
      </c>
      <c r="K21" s="1"/>
      <c r="L2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F022B757A4254F8825132E4D0DEDEE" ma:contentTypeVersion="19" ma:contentTypeDescription="Create a new document." ma:contentTypeScope="" ma:versionID="69bbdbe33ee0dca2028ca62f31a6dff1">
  <xsd:schema xmlns:xsd="http://www.w3.org/2001/XMLSchema" xmlns:xs="http://www.w3.org/2001/XMLSchema" xmlns:p="http://schemas.microsoft.com/office/2006/metadata/properties" xmlns:ns2="445a3501-d6a0-4417-b8ae-3cd9a19b50c3" xmlns:ns3="b30b9da9-7852-416c-af72-c848ce6525c3" targetNamespace="http://schemas.microsoft.com/office/2006/metadata/properties" ma:root="true" ma:fieldsID="bbbe76f076279444994ee70c2f926c44" ns2:_="" ns3:_="">
    <xsd:import namespace="445a3501-d6a0-4417-b8ae-3cd9a19b50c3"/>
    <xsd:import namespace="b30b9da9-7852-416c-af72-c848ce6525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FreshServiceTicketlink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BillingMetadata" minOccurs="0"/>
                <xsd:element ref="ns3:te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5a3501-d6a0-4417-b8ae-3cd9a19b50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158aebc-6a98-44b4-a855-fc7cfdf96545}" ma:internalName="TaxCatchAll" ma:showField="CatchAllData" ma:web="445a3501-d6a0-4417-b8ae-3cd9a19b50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0b9da9-7852-416c-af72-c848ce6525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reshServiceTicketlinks" ma:index="14" nillable="true" ma:displayName="FreshService Ticket links" ma:internalName="FreshServiceTicketlink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382ac8c-3dc2-42f1-8ca5-1242cf6eae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test" ma:index="25" nillable="true" ma:displayName="test" ma:internalName="test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5a3501-d6a0-4417-b8ae-3cd9a19b50c3" xsi:nil="true"/>
    <test xmlns="b30b9da9-7852-416c-af72-c848ce6525c3" xsi:nil="true"/>
    <FreshServiceTicketlinks xmlns="b30b9da9-7852-416c-af72-c848ce6525c3">
      <Url xsi:nil="true"/>
      <Description xsi:nil="true"/>
    </FreshServiceTicketlinks>
    <lcf76f155ced4ddcb4097134ff3c332f xmlns="b30b9da9-7852-416c-af72-c848ce6525c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ED0DEA-39B6-41FC-8749-D0AF226F2B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877708-FCDD-4608-9CCB-4B6F72C8FBA2}"/>
</file>

<file path=customXml/itemProps3.xml><?xml version="1.0" encoding="utf-8"?>
<ds:datastoreItem xmlns:ds="http://schemas.openxmlformats.org/officeDocument/2006/customXml" ds:itemID="{683CD83E-BB99-46C0-B5EB-6CD59382EF97}">
  <ds:schemaRefs>
    <ds:schemaRef ds:uri="http://schemas.microsoft.com/office/2006/metadata/properties"/>
    <ds:schemaRef ds:uri="http://www.w3.org/2000/xmlns/"/>
    <ds:schemaRef ds:uri="http://schemas.microsoft.com/sharepoint/v3"/>
    <ds:schemaRef ds:uri="http://www.w3.org/2001/XMLSchema-instance"/>
    <ds:schemaRef ds:uri="71af3243-3dd4-4a8d-8c0d-dd76da1f02a5"/>
    <ds:schemaRef ds:uri="http://schemas.microsoft.com/office/infopath/2007/PartnerControls"/>
    <ds:schemaRef ds:uri="230e9df3-be65-4c73-a93b-d1236ebd677e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TM03427477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2026 SUPP SHEET</vt:lpstr>
      <vt:lpstr>calculations</vt:lpstr>
      <vt:lpstr>GroceryTotal</vt:lpstr>
      <vt:lpstr>'2026 SUPP SHEET'!Print_Titles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2023-09-09T03:24:18Z</dcterms:created>
  <dcterms:modified xsi:type="dcterms:W3CDTF">2026-10-20T11:06:45Z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0x0101008BF022B757A4254F8825132E4D0DEDEE</vt:lpwstr>
  </property>
</Properties>
</file>